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เวิร์กบุ๊กนี้"/>
  <bookViews>
    <workbookView xWindow="32767" yWindow="32767" windowWidth="28800" windowHeight="10785" activeTab="0"/>
  </bookViews>
  <sheets>
    <sheet name="ปก " sheetId="1" r:id="rId1"/>
    <sheet name="สรุป" sheetId="2" r:id="rId2"/>
    <sheet name="สรุปวัสดุ" sheetId="3" r:id="rId3"/>
    <sheet name="งานปรับปรุงอาคารโรงอาหาร (1)" sheetId="4" r:id="rId4"/>
    <sheet name="งานปรับปรุงอาคารอนุบาล (2)" sheetId="5" r:id="rId5"/>
    <sheet name="งานปรับปรุงอาคารสำนักงาน  (3)" sheetId="6" r:id="rId6"/>
    <sheet name="งานปรับปรุงอาคารปฐม  (4)" sheetId="7" r:id="rId7"/>
    <sheet name="FACTOR F อาคาร 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BAHTTEXT" hidden="1">#NAME?</definedName>
    <definedName name="Excel_BuiltIn_Print_Area_12">#REF!</definedName>
    <definedName name="Excel_BuiltIn_Print_Area_14">#REF!</definedName>
    <definedName name="Excel_BuiltIn_Print_Titles_12_1">#REF!</definedName>
    <definedName name="_xlnm.Print_Area" localSheetId="7">'FACTOR F อาคาร '!$B$1:$K$74</definedName>
    <definedName name="_xlnm.Print_Area" localSheetId="6">'งานปรับปรุงอาคารปฐม  (4)'!$A$1:$I$56</definedName>
    <definedName name="_xlnm.Print_Area" localSheetId="3">'งานปรับปรุงอาคารโรงอาหาร (1)'!$A$1:$I$126</definedName>
    <definedName name="_xlnm.Print_Area" localSheetId="5">'งานปรับปรุงอาคารสำนักงาน  (3)'!$A$1:$I$132</definedName>
    <definedName name="_xlnm.Print_Area" localSheetId="4">'งานปรับปรุงอาคารอนุบาล (2)'!$A$1:$I$139</definedName>
    <definedName name="_xlnm.Print_Area" localSheetId="0">'ปก '!$A$1:$I$33</definedName>
    <definedName name="_xlnm.Print_Area" localSheetId="1">'สรุป'!$A$1:$I$24</definedName>
    <definedName name="_xlnm.Print_Area" localSheetId="2">'สรุปวัสดุ'!$A$1:$H$16</definedName>
    <definedName name="_xlnm.Print_Titles" localSheetId="6">'งานปรับปรุงอาคารปฐม  (4)'!$1:$5</definedName>
    <definedName name="_xlnm.Print_Titles" localSheetId="3">'งานปรับปรุงอาคารโรงอาหาร (1)'!$1:$5</definedName>
    <definedName name="_xlnm.Print_Titles" localSheetId="5">'งานปรับปรุงอาคารสำนักงาน  (3)'!$1:$5</definedName>
    <definedName name="_xlnm.Print_Titles" localSheetId="4">'งานปรับปรุงอาคารอนุบาล (2)'!$1:$5</definedName>
    <definedName name="เปลียนกระเบื้อง" localSheetId="7">#REF!</definedName>
    <definedName name="เปลียนกระเบื้อง" localSheetId="6">#REF!</definedName>
    <definedName name="เปลียนกระเบื้อง" localSheetId="3">#REF!</definedName>
    <definedName name="เปลียนกระเบื้อง" localSheetId="5">#REF!</definedName>
    <definedName name="เปลียนกระเบื้อง" localSheetId="4">#REF!</definedName>
    <definedName name="เปลียนกระเบื้อง" localSheetId="0">#REF!</definedName>
    <definedName name="เปลียนกระเบื้อง" localSheetId="1">#REF!</definedName>
    <definedName name="เปลียนกระเบื้อง" localSheetId="2">#REF!</definedName>
    <definedName name="เปลียนกระเบื้อง">#REF!</definedName>
  </definedNames>
  <calcPr fullCalcOnLoad="1"/>
</workbook>
</file>

<file path=xl/sharedStrings.xml><?xml version="1.0" encoding="utf-8"?>
<sst xmlns="http://schemas.openxmlformats.org/spreadsheetml/2006/main" count="1347" uniqueCount="482">
  <si>
    <t>ที่</t>
  </si>
  <si>
    <t>รายการ</t>
  </si>
  <si>
    <t>หน่วย</t>
  </si>
  <si>
    <t>ค่าวัสดุ</t>
  </si>
  <si>
    <t>ค่าแรง</t>
  </si>
  <si>
    <t>รวมทั้งสิ้น</t>
  </si>
  <si>
    <t>ต่อหน่วย</t>
  </si>
  <si>
    <t>รวม</t>
  </si>
  <si>
    <t>รายละเอียดบัญชีแสดงปริมาณวัสดุ และแรงงานค่าก่อสร้าง</t>
  </si>
  <si>
    <t>มหาวิทยาลัยราชภัฏอุตรดิตถ์</t>
  </si>
  <si>
    <t>จำนวน</t>
  </si>
  <si>
    <t xml:space="preserve">ราคาค่าก่อสร้างเป็นเงินทั้งสิ้น </t>
  </si>
  <si>
    <t>ลงชื่อ</t>
  </si>
  <si>
    <t>……………………………...……………..</t>
  </si>
  <si>
    <t>ผู้ประมาณราคา</t>
  </si>
  <si>
    <t>บัญชีแสดงปริมาณวัสดุ แรงงาน และประมาณราคาค่าก่อสร้าง</t>
  </si>
  <si>
    <t>จัดทำโดย</t>
  </si>
  <si>
    <t>กองนโยบายและแผน</t>
  </si>
  <si>
    <t>กลุ่มงานโยธาและสถาปัตยกรรม</t>
  </si>
  <si>
    <t>ตร.ม.</t>
  </si>
  <si>
    <t>งาน</t>
  </si>
  <si>
    <t>ท่อน</t>
  </si>
  <si>
    <t>ม.</t>
  </si>
  <si>
    <t>สรุปบัญชีปริมาณวัสดุ และแรงงานค่าก่อสร้าง</t>
  </si>
  <si>
    <t>ค่าแรงงาน</t>
  </si>
  <si>
    <t>ค่าวัสดุ + ค่าแรงงาน</t>
  </si>
  <si>
    <t>สัดส่วน</t>
  </si>
  <si>
    <t>จำนวนเงิน (บาท)</t>
  </si>
  <si>
    <t>รวมเป็นเงินทั้งสิ้น</t>
  </si>
  <si>
    <t>รวมค่าวัสดุและค่าแรงงาน</t>
  </si>
  <si>
    <t>บาท</t>
  </si>
  <si>
    <t>สรุปบัญชีราคาค่าก่อสร้าง</t>
  </si>
  <si>
    <t>หมายเหตุ</t>
  </si>
  <si>
    <t>ค่าวัสดุและแรงงาน</t>
  </si>
  <si>
    <t xml:space="preserve">  1.1 ค่าวัสดุก่อสร้าง</t>
  </si>
  <si>
    <t xml:space="preserve">  </t>
  </si>
  <si>
    <t xml:space="preserve">  1.2 ค่าแรงงานก่อสร้าง</t>
  </si>
  <si>
    <t xml:space="preserve">    รวมราคาค่าวัสดุและแรงงาน</t>
  </si>
  <si>
    <t>Factor F</t>
  </si>
  <si>
    <t>=</t>
  </si>
  <si>
    <t>(รายการที่ 1) x Factor F</t>
  </si>
  <si>
    <t xml:space="preserve">ค่าก่อสร้างในส่วนอื่น ๆ </t>
  </si>
  <si>
    <t>รวมค่าใช้จ่ายในการก่อสร้างอื่น ๆ</t>
  </si>
  <si>
    <t xml:space="preserve">รวมเป็นเงินค่าก่อสร้างทั้งสิ้น </t>
  </si>
  <si>
    <t>(รายการที่ 2) + (รายการที่ 3)</t>
  </si>
  <si>
    <t>ตารางคำนวนหาค่า  Factor  F  งานก่อสร้างอาคาร</t>
  </si>
  <si>
    <t>ราคาประเมินงานก่อสร้างอาคาร</t>
  </si>
  <si>
    <t>ล้านบาท</t>
  </si>
  <si>
    <t>เงินล่วงหน้าจ่าย</t>
  </si>
  <si>
    <t>%</t>
  </si>
  <si>
    <t>ดอกเบี้ยเงินกู้</t>
  </si>
  <si>
    <t>% ต่อปี</t>
  </si>
  <si>
    <t>เงินประกันผลงานหัก</t>
  </si>
  <si>
    <t>ค่าภาษีมูลค่าเพิ่ม(VAT)</t>
  </si>
  <si>
    <t>ค่างาน (ทุน)</t>
  </si>
  <si>
    <t>ค่าใช้จ่ายในการดำเนินงานก่อสร้าง</t>
  </si>
  <si>
    <t>รวมในรูป</t>
  </si>
  <si>
    <t>ภาษีมูลค่าเพิ่ม</t>
  </si>
  <si>
    <t>Factor  F</t>
  </si>
  <si>
    <t>Factor</t>
  </si>
  <si>
    <t xml:space="preserve">(VAT) </t>
  </si>
  <si>
    <t>ค่า</t>
  </si>
  <si>
    <t>อำนวยการ</t>
  </si>
  <si>
    <t>ดอกเบี้ย</t>
  </si>
  <si>
    <t>กำไร</t>
  </si>
  <si>
    <t>ค่าใช้จ่าย</t>
  </si>
  <si>
    <t>ทุนต่ำ</t>
  </si>
  <si>
    <t>ทุนสูง</t>
  </si>
  <si>
    <t>สรุป</t>
  </si>
  <si>
    <t>สรุปผลการคำนวณหาค่า FACTOR F ที่ ราคาประเมินค่าก่อสร้าง</t>
  </si>
  <si>
    <t>-</t>
  </si>
  <si>
    <t>ค่าอำนวยการ</t>
  </si>
  <si>
    <t>ค่าดอกเบี้ย</t>
  </si>
  <si>
    <t>ค่ากำไร</t>
  </si>
  <si>
    <t>ภาษีมูลค่าเพิ่ม (VAT)</t>
  </si>
  <si>
    <t>รวมค่าในรูป FACTOR F</t>
  </si>
  <si>
    <t>ตาราง  Factor  F   งานก่อสร้างอาคาร</t>
  </si>
  <si>
    <t>น้อยกว่า</t>
  </si>
  <si>
    <t>มากกว่า</t>
  </si>
  <si>
    <t>1. กรณีค่างานอยู่ระหว่างช่วงของค่างานต้นทุนที่กำหนด   ให้เทียบอัตราส่วนเพื่อหาค่า  Factor F</t>
  </si>
  <si>
    <t>2. ถ้าเป็นงานเงินกู้    ให้ใช้ Factor F  ในช่อง  "รวมในรูป Factor"</t>
  </si>
  <si>
    <t>กันยายน 2559</t>
  </si>
  <si>
    <t>ทาสีอะครีลิค 100%</t>
  </si>
  <si>
    <t>โครงการปรับปรุงอาคารโรงเรียนสาธิต</t>
  </si>
  <si>
    <t>(นายพงศ์ศิริ ไทยฤทธิ์)</t>
  </si>
  <si>
    <t>งานห้องน้ำชั้น 1-2</t>
  </si>
  <si>
    <t>งานรื้อกระเบื่องและสุขภัณฑ์เดิมออก พร้อมขนออกไปเก็บในจุดที่มหาวิทยาลัยฯกำหนด</t>
  </si>
  <si>
    <t>งานแก้ไขระบบท่อประปาและสุขาภิบาล</t>
  </si>
  <si>
    <t xml:space="preserve">ปรับปรุงหลังคา </t>
  </si>
  <si>
    <t>ปรับปรุงห้องประชุม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</si>
  <si>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</si>
  <si>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</si>
  <si>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</si>
  <si>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</si>
  <si>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</si>
  <si>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</si>
  <si>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</si>
  <si>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</si>
  <si>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รื้อแผ่นฝ้าเพดานภายนอกพร้อมโครงเคร่าเดิมออก</t>
  </si>
  <si>
    <t>รื้อพื้นกระเบื่องเดิมออกพร้อมขนออกไปทิ้งนอกมหาวิทยาลัยฯ</t>
  </si>
  <si>
    <t>รื้อแผ่นฝ้าเพดานภายในรวมโครงเคร่าเดิมออกพร้อมขนทิ้งนอกมหาวิทยาลัยฯ</t>
  </si>
  <si>
    <t xml:space="preserve">ฝ้ายิปซั่มบอร์ด หนา 9 มม. โครงเคร่า C-line ฉาบเรียบ </t>
  </si>
  <si>
    <t>Marbella กระเบื้องแกรนิตโต้ 60x60 ซม. ทริปเปิ้ล-ไวท์ SW601 Glossy (4P)</t>
  </si>
  <si>
    <t>Marbella กระเบื้องแกรนิตโต้ 60x60 ซม. ทริปเปิ้ล-แบล็ค SB601 Glossy (4P)</t>
  </si>
  <si>
    <t>1.1.8</t>
  </si>
  <si>
    <t>รวมราคางานปรับปรุงหลังคา</t>
  </si>
  <si>
    <t>จมูกบันไดอลูมิเนียมกันลื่น หน้ากว้าง 50 มม. ยาว 2 เมตร รุ่น 2DDY017 สีเงินเงา</t>
  </si>
  <si>
    <t>เส้น</t>
  </si>
  <si>
    <t>GREAT WOOD ไม้บัวพื้น PS JC192-W1 89x11.5x2900มม. สีขาว</t>
  </si>
  <si>
    <t>MAC เส้นแบ่งแนวสเตนเลสสตีล 304 หน้ากว้าง 0.5 ซม. ยาว 244 ซม. รุ่นPQS-SUP051 สีเงิน</t>
  </si>
  <si>
    <t>งานรื้อระบบไฟฟ้าเดิม</t>
  </si>
  <si>
    <t>โคมไฟฝังฝ้าหน้าตะแกรงอลูมิเนียมถี่ใบพับ LED 3x18,16 W.</t>
  </si>
  <si>
    <t>ชุด</t>
  </si>
  <si>
    <t>โคมไฟฝังฝ้าหน้าตะแกรงอลูมิเนียมถี่ใบพับ LED 2x18,16 W.</t>
  </si>
  <si>
    <t>โคมดาวไลท์ 6" ฝังฝ้าตัวสะท้อนแสงทำจากอลูมิเนียมใช้หลอด LED. 12-14W. (Day light.)</t>
  </si>
  <si>
    <t>เต้ารับไฟฟ้าแบบคู่ ขากลม-แบน 16A. 250V. แบบมีกราวน์</t>
  </si>
  <si>
    <t>สวิตซ์ไฟฟ้าทางเดียว 16A. 250V. 1สวิตซ์</t>
  </si>
  <si>
    <t>สวิตซ์ไฟฟ้าทางเดียว 16A. 250V. 2สวิตซ์</t>
  </si>
  <si>
    <t>สวิตซ์ไฟฟ้าทางเดียว 16A. 250V. 4สวิตซ์</t>
  </si>
  <si>
    <t>สวิทช์สองทาง 16A.250V.</t>
  </si>
  <si>
    <t>THW-1x4Sq.mm. (วงจรปลั๊ก)</t>
  </si>
  <si>
    <t>เมตร</t>
  </si>
  <si>
    <t>THW/G-2.5Sq.mm. (วงจรปลั๊ก)</t>
  </si>
  <si>
    <t>THW-2.5Sq.mm. (วงจรแสงสว่าง)</t>
  </si>
  <si>
    <t xml:space="preserve"> Pipe Pvc. สีเหลือง 1/2"</t>
  </si>
  <si>
    <t>ตรวจเช็ค ซ่อมบำรุง เช็ดทำความสะอาด พัดลม</t>
  </si>
  <si>
    <t>ตรวจเช็ค ซ่อมบำรุง ล้าง เติมน้ำยา ระบบปรับอากาศ</t>
  </si>
  <si>
    <t>Accessories.</t>
  </si>
  <si>
    <t>โคมดาวไลท์ 4" ฝังฝ้าตัวสะท้อนแสงทำจากอลูมิเนียมใช้หลอด LED. 9-12W. (Day light.)</t>
  </si>
  <si>
    <t>สวิตซ์ไฟฟ้าทางเดียว 16A. 250V. 3สวิตซ์</t>
  </si>
  <si>
    <t>1.2.5</t>
  </si>
  <si>
    <t>THW-2.5Sq.mm. (วงจรแสงสว่างและพัดระบายอากาศ)</t>
  </si>
  <si>
    <t>1.2.6</t>
  </si>
  <si>
    <t>1.2.7</t>
  </si>
  <si>
    <t xml:space="preserve">พัดลมระบายอากาศแบบติดกระจก -ติดผนัง ขนาด 8"
</t>
  </si>
  <si>
    <t>1.2.8</t>
  </si>
  <si>
    <t>Accessories.+งานรื้อระบบไฟฟ้าเดิม</t>
  </si>
  <si>
    <t>1.3.1</t>
  </si>
  <si>
    <t>1.3.2</t>
  </si>
  <si>
    <t>ตรวจสอบ ซ่อมบำรุง ระบบระบายอากาศเดิม</t>
  </si>
  <si>
    <t>ทาสีอะครีลิค100% (ฝ้าภายนอกทั้งหมด)</t>
  </si>
  <si>
    <t>ฝ้าสมาร์ทบอร์ด หนา 6 มม. ตีเว้นร่องยาแนวโพลียูริเทนซีลแลนท์ คร่าวโลหะชุบสังกะสี</t>
  </si>
  <si>
    <t>งานซ่อม Flashing Metal Sheet,ครอบจั่ว Metal Sheet, ครอบข้าง Metal Sheet, ไม้สังเคราะห์6",8"</t>
  </si>
  <si>
    <t>ค่านั่งร้าน, อุปกรณ์ป้องกันวัสดตกหล่น อื่นๆ ที่วิศวกรกำหนดเพื่อความปลอดภัยในการทำงาน</t>
  </si>
  <si>
    <t>รวมราคางานปรับปรุงห้องประชุม</t>
  </si>
  <si>
    <t>งานปรับปรุงห้องน้ำชั้น 1</t>
  </si>
  <si>
    <t>1.2.9</t>
  </si>
  <si>
    <t>1.2.10</t>
  </si>
  <si>
    <t>ไม้มอบ ผิวเรียบ ขนาด 5 x 300 x 0.8 ซม. สีธรรมชาติ</t>
  </si>
  <si>
    <t>งานก่ออิฐคอนกรีตมวลเบาขนาด 20*60*7.5 ซม.</t>
  </si>
  <si>
    <t>งานฉาบปูนผนังขีดหน้าลาย</t>
  </si>
  <si>
    <t>งานเสาเอ็น-คานทับหลัง</t>
  </si>
  <si>
    <t xml:space="preserve">ทาสีอะครีลิค100% </t>
  </si>
  <si>
    <t>MARBELLA 30x60 กระเบื้องบุผนัง โกลด์ วูด JMZ2906 (9P) (Gloss) รวมปูนกาว</t>
  </si>
  <si>
    <t>Marbella กระเบื้องเซรามิคปูพื้นลายไม้ 15x60x0.95ซม. รุ่น156511 รวมปูนกาว</t>
  </si>
  <si>
    <t>รวมราคางานปรับปรุงห้องน้ำชั้น 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</si>
  <si>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</si>
  <si>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</si>
  <si>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</si>
  <si>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</si>
  <si>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</si>
  <si>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</si>
  <si>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</si>
  <si>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</si>
  <si>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</si>
  <si>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โถส้วมนั่งราบแบบฟลัชแทงค์พร้อมอุปกรณ์</t>
  </si>
  <si>
    <t>ตร.ฟ.</t>
  </si>
  <si>
    <t>Stop Valve</t>
  </si>
  <si>
    <t xml:space="preserve">ป1. ประตูพร้อมวงกบ uPVC ขนาด 0.80x2.00 ม.สีโอ๊ค พร้อมอุปกรณ์ครบชุด </t>
  </si>
  <si>
    <t>เทเคาน์เตอร์ คสล.</t>
  </si>
  <si>
    <t>ตะแกรงระบายน้ำทิ้งที่พื้น (ชนิดกันกลิ่น) Ø 4"</t>
  </si>
  <si>
    <t>กระจกเงาขนาด 240*120 ซม.</t>
  </si>
  <si>
    <t>กระจกเงาขนาด 180*120 ซม.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</si>
  <si>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</si>
  <si>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</si>
  <si>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</si>
  <si>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</si>
  <si>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</si>
  <si>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</si>
  <si>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</si>
  <si>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</si>
  <si>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</si>
  <si>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</si>
  <si>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</si>
  <si>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1.3.1.21</t>
  </si>
  <si>
    <t>น2. ช่องแสงบานเปิด</t>
  </si>
  <si>
    <t>สัญลักษณ์ห้องน้ำ ขนาด 120*240 ซม. (รวมติดตั้ง)</t>
  </si>
  <si>
    <t>คิ้วอลูมิเนียม (เลือกสีภายหลัง)</t>
  </si>
  <si>
    <t>ก๊อกอ่างล้างหน้าแบบตั้งพื้น น้ำเดี่ยว สเตนเลส 304 รุ่น HFHOS-2000HY4 สีซาติน (รวมท่อน้ำดี)</t>
  </si>
  <si>
    <t>อ่างล้างหน้าวางบนเคาน์เตอร์ก๊อกนอกอ่าง รุ่น คราวซิลเวอร์ VN-1031-SL พร้อมอุปกรณ์สะดือและท่อน้ำทิ้ง</t>
  </si>
  <si>
    <t>งานปรับปรุงห้องน้ำชั้น 2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</si>
  <si>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</si>
  <si>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</si>
  <si>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</si>
  <si>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</si>
  <si>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</si>
  <si>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</si>
  <si>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</si>
  <si>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</si>
  <si>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</si>
  <si>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</si>
  <si>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</si>
  <si>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</si>
  <si>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</si>
  <si>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</si>
  <si>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</si>
  <si>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</si>
  <si>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</si>
  <si>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</si>
  <si>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</si>
  <si>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</si>
  <si>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</si>
  <si>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</si>
  <si>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</si>
  <si>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</si>
  <si>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1.3.1.22</t>
  </si>
  <si>
    <t>1.3.1.23</t>
  </si>
  <si>
    <t>1.3.1.24</t>
  </si>
  <si>
    <t>รวมราคางานปรับปรุงอาคารโรงอาหาร</t>
  </si>
  <si>
    <t>งานปรับปรุงอาคารโรงอาหาร (ตึกส้ม)</t>
  </si>
  <si>
    <t xml:space="preserve">งานปรับปรุงอาคารอนุบาล </t>
  </si>
  <si>
    <t>2.1.1</t>
  </si>
  <si>
    <t>2.1.2</t>
  </si>
  <si>
    <t>งานห้องน้ำชั้น 1, ชั้น 2, ชั้น 3</t>
  </si>
  <si>
    <t>2.2.1</t>
  </si>
  <si>
    <t>2.2.2</t>
  </si>
  <si>
    <t>2.2.3</t>
  </si>
  <si>
    <t xml:space="preserve">ป2. ประตูพร้อมวงกบ uPVC ขนาด 0.80x2.00 ม.สีโอ๊ค พร้อมอุปกรณ์ครบชุด </t>
  </si>
  <si>
    <t xml:space="preserve">ป1. ประตูพร้อมวงกบ uPVC ขนาด 0.90x2.00 ม.สีโอ๊ค พร้อมอุปกรณ์ครบชุด </t>
  </si>
  <si>
    <t>ฝ้ายิปซั่มบอร์ดกันชื้น หนา 9 มม. โครงเคร่า T-Bar</t>
  </si>
  <si>
    <t>โถสุขภัณฑ์ชิ้นเดียว แบบกดบน (สำหรับเด็ก) รุ่น เรนนี่ VN-2211WT</t>
  </si>
  <si>
    <t xml:space="preserve"> โถปัสสาวะชายแบบตั้งพื้นพร้อมฟลัชวาล์วอัตโนมัติ รุ่น สแปลช VN-147 (รวมอะไหล่สำรองเซ็นต์เซอร์ 1ชุด)</t>
  </si>
  <si>
    <t>งานกรุผิวอ่างล้างหน้าด้วยกระเบื้อง Marbella กระเบื้องแกรนิตโต้ 60x60 ซม. ทริปเปิ้ล-ไวท์ SW601 Glossy (4P) เก็บขอบด้วยคิ้วสแตนเลสแบบโค้ง</t>
  </si>
  <si>
    <t>สายฉีดชำระ Verno ชุดสายฉีดชำระสแตนเลส รุ่น BS-158-67 สีโครเมี่ยม</t>
  </si>
  <si>
    <t>Verno ขอแขวนผ้าสแตนเลส 304 รุ่น PQS6610 สีโครเมี่ยม</t>
  </si>
  <si>
    <t>ที่ใส่กระดาษชำระสเตนเลส 304 รุ่น FBVHB-N104BS สีซาติน</t>
  </si>
  <si>
    <t>1.3.1.25</t>
  </si>
  <si>
    <t>1.3.1.26</t>
  </si>
  <si>
    <t>กระจกเงาขนาด 300*120 ซม.</t>
  </si>
  <si>
    <t>งานปรับปรุงห้องน้ำชั้น 1 ตึกอนุบาล</t>
  </si>
  <si>
    <t>งานปรับปรุงห้องน้ำชั้น 2 ตึกอนุบาล</t>
  </si>
  <si>
    <t>2.2.1.1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</si>
  <si>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</si>
  <si>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</si>
  <si>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</si>
  <si>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</si>
  <si>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</si>
  <si>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</si>
  <si>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</si>
  <si>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</si>
  <si>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</si>
  <si>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</si>
  <si>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2.2.1.12</t>
  </si>
  <si>
    <t>2.2.1.13</t>
  </si>
  <si>
    <t>2.2.1.14</t>
  </si>
  <si>
    <t>2.2.1.15</t>
  </si>
  <si>
    <t>2.2.2.1</t>
  </si>
  <si>
    <t>2.2.2.2</t>
  </si>
  <si>
    <t>2.2.2.3</t>
  </si>
  <si>
    <t>2.2.2.4</t>
  </si>
  <si>
    <t>2.2.2.5</t>
  </si>
  <si>
    <t>2.2.2.6</t>
  </si>
  <si>
    <t>2.2.2.7</t>
  </si>
  <si>
    <t>2.2.2.8</t>
  </si>
  <si>
    <t>2.2.2.9</t>
  </si>
  <si>
    <t>2.2.2.10</t>
  </si>
  <si>
    <t>2.2.2.11</t>
  </si>
  <si>
    <t>2.2.2.12</t>
  </si>
  <si>
    <t>2.2.2.13</t>
  </si>
  <si>
    <t>2.2.2.14</t>
  </si>
  <si>
    <t>2.2.2.15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</si>
  <si>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</si>
  <si>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</si>
  <si>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</si>
  <si>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</si>
  <si>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</si>
  <si>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</si>
  <si>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</si>
  <si>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</si>
  <si>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2.2.3.9</t>
  </si>
  <si>
    <t>2.2.3.10</t>
  </si>
  <si>
    <t>2.2.3.11</t>
  </si>
  <si>
    <t>2.2.3.12</t>
  </si>
  <si>
    <t>2.2.3.13</t>
  </si>
  <si>
    <t>2.2.3.14</t>
  </si>
  <si>
    <t>2.2.3.15</t>
  </si>
  <si>
    <t>2.2.3.16</t>
  </si>
  <si>
    <t>2.2.3.17</t>
  </si>
  <si>
    <t>2.2.3.18</t>
  </si>
  <si>
    <t>2.2.3.19</t>
  </si>
  <si>
    <t>2.2.3.20</t>
  </si>
  <si>
    <t>2.2.3.21</t>
  </si>
  <si>
    <t>2.2.3.22</t>
  </si>
  <si>
    <t>2.2.3.23</t>
  </si>
  <si>
    <t>2.2.3.24</t>
  </si>
  <si>
    <t>2.2.3.25</t>
  </si>
  <si>
    <t>2.2.3.26</t>
  </si>
  <si>
    <t xml:space="preserve">รวมราคางานปรับปรุงอาคารอนุบาล </t>
  </si>
  <si>
    <t>ชุดฝักบัว 1 ระบบพร้อมวาล์ว รุ่น LD-0938</t>
  </si>
  <si>
    <t>2.2.3.27</t>
  </si>
  <si>
    <t>งานปรับปรุงอาคารสำนักงาน</t>
  </si>
  <si>
    <t>3.1.1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</si>
  <si>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</si>
  <si>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</si>
  <si>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</si>
  <si>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</si>
  <si>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</si>
  <si>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</si>
  <si>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</si>
  <si>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</si>
  <si>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</si>
  <si>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</si>
  <si>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</si>
  <si>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</si>
  <si>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3.1.1.13</t>
  </si>
  <si>
    <t>3.1.1.14</t>
  </si>
  <si>
    <t>3.1.1.15</t>
  </si>
  <si>
    <t>3.1.1.16</t>
  </si>
  <si>
    <t>3.1.1.17</t>
  </si>
  <si>
    <t>3.1.1.18</t>
  </si>
  <si>
    <t>3.1.1.19</t>
  </si>
  <si>
    <t>3.1.1.20</t>
  </si>
  <si>
    <t>3.1.1.21</t>
  </si>
  <si>
    <t>3.1.1.22</t>
  </si>
  <si>
    <t>3.1.1.23</t>
  </si>
  <si>
    <t>3.1.1.24</t>
  </si>
  <si>
    <t>3.1.1.25</t>
  </si>
  <si>
    <t>3.1.1.26</t>
  </si>
  <si>
    <t>3.1.1.27</t>
  </si>
  <si>
    <t xml:space="preserve">งานปรับปรุงห้องน้ำชั้น 1 </t>
  </si>
  <si>
    <t xml:space="preserve">รวมราคางานปรับปรุงห้องน้ำชั้น 1 </t>
  </si>
  <si>
    <t xml:space="preserve">งานปรับปรุงห้องน้ำชั้น 2 </t>
  </si>
  <si>
    <t>3.1.2</t>
  </si>
  <si>
    <t>3.1.3</t>
  </si>
  <si>
    <t>รวมราคางานปรับปรุงห้องน้ำชั้น 3</t>
  </si>
  <si>
    <t>รวมราคางานปรับปรุงห้องน้ำชั้น 2</t>
  </si>
  <si>
    <t>งานปรับปรุงห้องน้ำชั้น 3</t>
  </si>
  <si>
    <t>รวมราคางานปรับปรุงอาคารสำนักงาน</t>
  </si>
  <si>
    <t>Nice กระจกเงาแบบมีไฟ LED ทรงเหลี่ยม รุ่น LG001 ขนาด 60x80 ซม.</t>
  </si>
  <si>
    <t>คิ้วสแตนเหลี่ยมPS122440 1.2X240 CM. ทอง</t>
  </si>
  <si>
    <t>1.3.2.25</t>
  </si>
  <si>
    <t>1.3.2.26</t>
  </si>
  <si>
    <t>2.2.3.28</t>
  </si>
  <si>
    <t>งานซ่อมฝ้าภายนอกส่วนที่หลุด</t>
  </si>
  <si>
    <t>งานปรับปรุงห้องน้ำชั้น 3 ตึกอนุบาล</t>
  </si>
  <si>
    <t>1.2.11</t>
  </si>
  <si>
    <t>1.2.11.1</t>
  </si>
  <si>
    <t>งานระบบไฟฟ้า</t>
  </si>
  <si>
    <t>1.2.11.2</t>
  </si>
  <si>
    <t>1.2.11.3</t>
  </si>
  <si>
    <t>1.2.11.4</t>
  </si>
  <si>
    <t>1.2.11.5</t>
  </si>
  <si>
    <t>1.2.11.6</t>
  </si>
  <si>
    <t>1.2.11.7</t>
  </si>
  <si>
    <t>1.2.11.8</t>
  </si>
  <si>
    <t>1.2.11.9</t>
  </si>
  <si>
    <t>1.2.11.10</t>
  </si>
  <si>
    <t>1.2.11.11</t>
  </si>
  <si>
    <t>1.2.11.12</t>
  </si>
  <si>
    <t>1.2.11.13</t>
  </si>
  <si>
    <t>1.2.11.14</t>
  </si>
  <si>
    <t>1.2.11.15</t>
  </si>
  <si>
    <t>1.2.11.16</t>
  </si>
  <si>
    <t>งานปรับปรุงอาคารปฐมศึกษา</t>
  </si>
  <si>
    <t>งานห้องน้ำชั้น 1</t>
  </si>
  <si>
    <t>4.1.1</t>
  </si>
  <si>
    <t>4.1.1.1</t>
  </si>
  <si>
    <t>4.1.1.2</t>
  </si>
  <si>
    <t>4.1.1.3</t>
  </si>
  <si>
    <t>4.1.1.4</t>
  </si>
  <si>
    <t>4.1.1.5</t>
  </si>
  <si>
    <t>4.1.1.6</t>
  </si>
  <si>
    <t>4.1.1.7</t>
  </si>
  <si>
    <t>4.1.1.8</t>
  </si>
  <si>
    <t>4.1.1.9</t>
  </si>
  <si>
    <t>4.1.1.10</t>
  </si>
  <si>
    <t>4.1.1.12</t>
  </si>
  <si>
    <t>4.1.1.13</t>
  </si>
  <si>
    <t>4.1.1.14</t>
  </si>
  <si>
    <t>4.1.1.15</t>
  </si>
  <si>
    <t>4.1.1.16</t>
  </si>
  <si>
    <t>4.1.1.17</t>
  </si>
  <si>
    <t>4.1.1.18</t>
  </si>
  <si>
    <t>4.1.1.19</t>
  </si>
  <si>
    <t>4.1.1.20</t>
  </si>
  <si>
    <t>4.1.1.21</t>
  </si>
  <si>
    <t>4.1.1.22</t>
  </si>
  <si>
    <t>4.1.1.23</t>
  </si>
  <si>
    <t>4.1.1.24</t>
  </si>
  <si>
    <t>4.1.1.25</t>
  </si>
  <si>
    <t>4.1.1.26</t>
  </si>
  <si>
    <t>4.1.1.27</t>
  </si>
  <si>
    <t>4.1.1.28</t>
  </si>
  <si>
    <t>4.1.1.29</t>
  </si>
  <si>
    <t>4.1.1.30</t>
  </si>
  <si>
    <t>4.1.1.31</t>
  </si>
  <si>
    <t>4.1.1.32</t>
  </si>
  <si>
    <t>4.1.1.33</t>
  </si>
  <si>
    <t>4.1.1.34</t>
  </si>
  <si>
    <t>4.1.1.35</t>
  </si>
  <si>
    <t>งานทาสีอาคาร</t>
  </si>
  <si>
    <t>รวมราคางานทาสีอาคาร</t>
  </si>
  <si>
    <t xml:space="preserve">ทาสีอะครีลิค 100% (ภายนอก) มอก 2321-2549 </t>
  </si>
  <si>
    <t>โถสุขภัณฑ์ชิ้นเดียว แบบกดบน  รุ่น คอสโม VN-2146</t>
  </si>
  <si>
    <t>3.1.1.28</t>
  </si>
  <si>
    <t>3.1.1.29</t>
  </si>
  <si>
    <t>3.1.1.30</t>
  </si>
  <si>
    <t>3.1.1.31</t>
  </si>
  <si>
    <t>3.1.1.32</t>
  </si>
  <si>
    <t>3.1.1.33</t>
  </si>
  <si>
    <t>3.1.1.34</t>
  </si>
  <si>
    <t>3.1.1.35</t>
  </si>
  <si>
    <t>2.2.3.29</t>
  </si>
  <si>
    <t>2.2.3.30</t>
  </si>
  <si>
    <t>2.2.3.31</t>
  </si>
  <si>
    <t>2.2.3.32</t>
  </si>
  <si>
    <t>2.2.3.33</t>
  </si>
  <si>
    <t>2.2.3.34</t>
  </si>
  <si>
    <t>2.2.3.35</t>
  </si>
  <si>
    <t>2.2.3.36</t>
  </si>
  <si>
    <t>2.2.2.16</t>
  </si>
  <si>
    <t>2.2.2.17</t>
  </si>
  <si>
    <t>2.2.2.18</t>
  </si>
  <si>
    <t>2.2.2.19</t>
  </si>
  <si>
    <t>2.2.2.20</t>
  </si>
  <si>
    <t>2.2.2.21</t>
  </si>
  <si>
    <t>2.2.2.22</t>
  </si>
  <si>
    <t>2.2.2.23</t>
  </si>
  <si>
    <t>2.2.2.24</t>
  </si>
  <si>
    <t>2.2.2.25</t>
  </si>
  <si>
    <t>2.2.2.26</t>
  </si>
  <si>
    <t>2.2.2.27</t>
  </si>
  <si>
    <t>2.2.2.28</t>
  </si>
  <si>
    <t>2.2.2.29</t>
  </si>
  <si>
    <t>2.2.2.30</t>
  </si>
  <si>
    <t>2.2.2.31</t>
  </si>
  <si>
    <t>2.2.2.32</t>
  </si>
  <si>
    <t>2.2.2.33</t>
  </si>
  <si>
    <t>2.2.2.34</t>
  </si>
  <si>
    <t>2.2.2.35</t>
  </si>
  <si>
    <t>2.2.2.36</t>
  </si>
  <si>
    <t>2.2.3.37</t>
  </si>
  <si>
    <t>1.3.1.27</t>
  </si>
  <si>
    <t>1.3.1.28</t>
  </si>
  <si>
    <t>1.3.1.29</t>
  </si>
  <si>
    <t>1.3.1.30</t>
  </si>
  <si>
    <t>1.3.1.31</t>
  </si>
  <si>
    <t>1.3.1.32</t>
  </si>
  <si>
    <t>1.3.1.33</t>
  </si>
  <si>
    <t>1.3.1.34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</si>
  <si>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</si>
  <si>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</si>
  <si>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</si>
  <si>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</si>
  <si>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</si>
  <si>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</si>
  <si>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</si>
  <si>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</si>
  <si>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แป้นบาสฝังพื้นมาตรฐานแข่งขัน จำนวน 2 ชุด</t>
  </si>
  <si>
    <t xml:space="preserve"> (รวมภาษี 7%)</t>
  </si>
  <si>
    <t>ป3. ประตูพร้อมวงกบ uPVC ขนาด 1.00x2.00 ม.สีโอ๊ค พร้อมอุปกรณ์ครบชุด (บานเลื่อน)</t>
  </si>
  <si>
    <t>งานเดินระบบท่อประปาและสุขาภิบาลใหม่</t>
  </si>
  <si>
    <t>2.2.3.38</t>
  </si>
  <si>
    <t>2.2.2.37</t>
  </si>
  <si>
    <t>2.2.2.38</t>
  </si>
  <si>
    <t>4.1.1.36</t>
  </si>
  <si>
    <t>4.1.1.37</t>
  </si>
  <si>
    <t>4.1.1.38</t>
  </si>
  <si>
    <t>โถปัสสาวะชาย รุ่น VN-15121WT (222-1) สีขาว พร้อมอุปกรณ์ประกอบ</t>
  </si>
  <si>
    <t>1.3.1.35</t>
  </si>
  <si>
    <t>ฟลัชวาล์วโถปัสสาวะแบบกดทองเหลือง ท่อโค้ง รุ่น VN-30201</t>
  </si>
  <si>
    <t>1.3.2.35</t>
  </si>
  <si>
    <t>โถสุขภัณฑ์ชิ้นเดียว แบบกดบน รุ่น คอสโม VN-2146 (รวมสายถักน้ำดีสแตนเลส304)</t>
  </si>
  <si>
    <t>โถสุขภัณฑ์ชิ้นเดียว แบบกดบน  รุ่น คอสโม VN-2146 (รวมสายถักน้ำดีสแตนเลส304)</t>
  </si>
  <si>
    <t>ชุดเรนชาวเวอร์สเตนเลส 304 หัวกลม รุ่น กลม VN-21205</t>
  </si>
  <si>
    <t>แผงกั้นโถปัสสาวะ (แบบแขวนผนัง) ขนาด 1200*550*12มม. รุ่น BP-01 สีน้ำตาล</t>
  </si>
  <si>
    <t>4.1.1.39</t>
  </si>
  <si>
    <t>ผนังเบาโครงสร้างเหล็กกล่องชุบกัลวาไนซ์กรุทับด้วยไม้ฝ้าระแนง WPC P170 15.5x160x2900 มม. สองด้าน (รวมค่าแรง)</t>
  </si>
  <si>
    <t>3.1.1.36</t>
  </si>
  <si>
    <t>3.1.1.37</t>
  </si>
  <si>
    <t>3.1.1.38</t>
  </si>
  <si>
    <t>รวมราคางานปรับปรุงอาคารปฐมศึกษา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</si>
</sst>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#,##0.0000"/>
    <numFmt numFmtId="190" formatCode="0.0"/>
    <numFmt numFmtId="191" formatCode="#,##0.0"/>
    <numFmt numFmtId="192" formatCode="#,##0.000"/>
    <numFmt numFmtId="193" formatCode="0.0000"/>
    <numFmt numFmtId="194" formatCode="0.000"/>
    <numFmt numFmtId="195" formatCode="0.0%"/>
    <numFmt numFmtId="196" formatCode="_-* #,##0.0_-;\-* #,##0.0_-;_-* &quot;-&quot;??_-;_-@_-"/>
    <numFmt numFmtId="197" formatCode="_-* #,##0_-;\-* #,##0_-;_-* &quot;-&quot;??_-;_-@_-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[$-41E]General"/>
    <numFmt numFmtId="203" formatCode="_-* #,##0.000_-;\-* #,##0.000_-;_-* &quot;-&quot;??_-;_-@_-"/>
    <numFmt numFmtId="204" formatCode="_-* #,##0.000_-;\-* #,##0.000_-;_-* &quot;-&quot;???_-;_-@_-"/>
  </numFmts>
  <fonts count="45">
    <font>
      <sz val="10"/>
      <name val="Arial"/>
      <family val="0"/>
    </font>
    <font>
      <sz val="8"/>
      <name val="Arial"/>
      <family val="0"/>
    </font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i/>
      <sz val="18"/>
      <name val="TH SarabunPSK"/>
      <family val="2"/>
    </font>
    <font>
      <b/>
      <sz val="18"/>
      <name val="BrowalliaUPC"/>
      <family val="2"/>
    </font>
    <font>
      <b/>
      <sz val="16"/>
      <name val="BrowalliaUPC"/>
      <family val="2"/>
    </font>
    <font>
      <b/>
      <sz val="14"/>
      <name val="BrowalliaUPC"/>
      <family val="2"/>
    </font>
    <font>
      <sz val="14"/>
      <name val="BrowalliaUPC"/>
      <family val="2"/>
    </font>
    <font>
      <b/>
      <sz val="14"/>
      <color indexed="10"/>
      <name val="BrowalliaUPC"/>
      <family val="2"/>
    </font>
    <font>
      <sz val="14"/>
      <color indexed="10"/>
      <name val="BrowalliaUPC"/>
      <family val="2"/>
    </font>
    <font>
      <sz val="16"/>
      <name val="TH SarabunPSK"/>
      <family val="2"/>
    </font>
    <font>
      <sz val="16"/>
      <name val="TH SarabunIT๙"/>
      <family val="2"/>
    </font>
    <font>
      <sz val="16"/>
      <name val="TH SarabunIT๙"/>
      <family val="2"/>
    </font>
    <font>
      <sz val="14"/>
      <color indexed="8"/>
      <name val="Cordia New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color theme="1"/>
      <name val="Cordia New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44" fillId="0" borderId="4" applyNumberFormat="0" applyFill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6" applyNumberFormat="0" applyAlignment="0" applyProtection="0"/>
    <xf numFmtId="0" fontId="2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21" fillId="0" borderId="0" xfId="55" applyFont="1">
      <alignment/>
      <protection/>
    </xf>
    <xf numFmtId="0" fontId="21" fillId="0" borderId="0" xfId="55" applyFont="1" applyProtection="1">
      <alignment/>
      <protection/>
    </xf>
    <xf numFmtId="3" fontId="21" fillId="0" borderId="0" xfId="55" applyNumberFormat="1" applyFont="1" applyProtection="1">
      <alignment/>
      <protection/>
    </xf>
    <xf numFmtId="0" fontId="23" fillId="0" borderId="0" xfId="55" applyFont="1" applyBorder="1" applyAlignment="1" applyProtection="1">
      <alignment horizontal="left"/>
      <protection/>
    </xf>
    <xf numFmtId="0" fontId="21" fillId="0" borderId="0" xfId="55" applyFont="1" applyAlignment="1">
      <alignment horizontal="center"/>
      <protection/>
    </xf>
    <xf numFmtId="0" fontId="21" fillId="0" borderId="0" xfId="57" applyFont="1" applyFill="1">
      <alignment/>
      <protection/>
    </xf>
    <xf numFmtId="0" fontId="21" fillId="0" borderId="0" xfId="57" applyFont="1">
      <alignment/>
      <protection/>
    </xf>
    <xf numFmtId="0" fontId="25" fillId="0" borderId="0" xfId="57" applyFont="1" applyFill="1" applyAlignment="1">
      <alignment/>
      <protection/>
    </xf>
    <xf numFmtId="0" fontId="24" fillId="0" borderId="0" xfId="57" applyFont="1" applyFill="1" applyAlignment="1" applyProtection="1">
      <alignment/>
      <protection locked="0"/>
    </xf>
    <xf numFmtId="0" fontId="20" fillId="0" borderId="0" xfId="57" applyFont="1" applyFill="1" applyAlignment="1">
      <alignment/>
      <protection/>
    </xf>
    <xf numFmtId="0" fontId="27" fillId="0" borderId="0" xfId="57" applyFont="1" applyFill="1">
      <alignment/>
      <protection/>
    </xf>
    <xf numFmtId="0" fontId="28" fillId="0" borderId="0" xfId="57" applyFont="1" applyFill="1" applyAlignment="1">
      <alignment horizontal="center"/>
      <protection/>
    </xf>
    <xf numFmtId="0" fontId="28" fillId="0" borderId="0" xfId="57" applyFont="1" applyFill="1" applyAlignment="1">
      <alignment/>
      <protection/>
    </xf>
    <xf numFmtId="0" fontId="21" fillId="0" borderId="11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0" fontId="21" fillId="0" borderId="0" xfId="57" applyFont="1" applyBorder="1">
      <alignment/>
      <protection/>
    </xf>
    <xf numFmtId="0" fontId="21" fillId="0" borderId="0" xfId="55" applyFont="1" applyProtection="1">
      <alignment/>
      <protection hidden="1"/>
    </xf>
    <xf numFmtId="0" fontId="23" fillId="0" borderId="12" xfId="55" applyFont="1" applyFill="1" applyBorder="1" applyAlignment="1" applyProtection="1">
      <alignment horizontal="center"/>
      <protection hidden="1"/>
    </xf>
    <xf numFmtId="3" fontId="23" fillId="0" borderId="12" xfId="55" applyNumberFormat="1" applyFont="1" applyFill="1" applyBorder="1" applyAlignment="1" applyProtection="1">
      <alignment horizontal="center"/>
      <protection hidden="1"/>
    </xf>
    <xf numFmtId="0" fontId="23" fillId="0" borderId="13" xfId="55" applyFont="1" applyFill="1" applyBorder="1" applyAlignment="1" applyProtection="1">
      <alignment horizontal="center"/>
      <protection hidden="1"/>
    </xf>
    <xf numFmtId="3" fontId="23" fillId="0" borderId="13" xfId="55" applyNumberFormat="1" applyFont="1" applyFill="1" applyBorder="1" applyAlignment="1" applyProtection="1">
      <alignment horizontal="center"/>
      <protection hidden="1"/>
    </xf>
    <xf numFmtId="0" fontId="21" fillId="0" borderId="13" xfId="55" applyFont="1" applyFill="1" applyBorder="1" applyProtection="1">
      <alignment/>
      <protection hidden="1"/>
    </xf>
    <xf numFmtId="0" fontId="21" fillId="0" borderId="13" xfId="55" applyFont="1" applyFill="1" applyBorder="1" applyAlignment="1" applyProtection="1">
      <alignment horizontal="center"/>
      <protection hidden="1"/>
    </xf>
    <xf numFmtId="0" fontId="21" fillId="0" borderId="14" xfId="55" applyFont="1" applyFill="1" applyBorder="1" applyAlignment="1" applyProtection="1">
      <alignment horizontal="left"/>
      <protection hidden="1"/>
    </xf>
    <xf numFmtId="0" fontId="21" fillId="0" borderId="15" xfId="55" applyFont="1" applyFill="1" applyBorder="1" applyAlignment="1" applyProtection="1">
      <alignment horizontal="left"/>
      <protection hidden="1"/>
    </xf>
    <xf numFmtId="0" fontId="21" fillId="0" borderId="16" xfId="55" applyFont="1" applyFill="1" applyBorder="1" applyAlignment="1" applyProtection="1">
      <alignment horizontal="left"/>
      <protection hidden="1"/>
    </xf>
    <xf numFmtId="188" fontId="21" fillId="0" borderId="17" xfId="55" applyNumberFormat="1" applyFont="1" applyFill="1" applyBorder="1" applyAlignment="1" applyProtection="1">
      <alignment horizontal="right"/>
      <protection hidden="1"/>
    </xf>
    <xf numFmtId="188" fontId="21" fillId="0" borderId="13" xfId="55" applyNumberFormat="1" applyFont="1" applyFill="1" applyBorder="1" applyAlignment="1" applyProtection="1">
      <alignment horizontal="right"/>
      <protection hidden="1"/>
    </xf>
    <xf numFmtId="10" fontId="21" fillId="0" borderId="13" xfId="55" applyNumberFormat="1" applyFont="1" applyFill="1" applyBorder="1" applyAlignment="1" applyProtection="1">
      <alignment horizontal="right"/>
      <protection hidden="1"/>
    </xf>
    <xf numFmtId="3" fontId="21" fillId="0" borderId="0" xfId="55" applyNumberFormat="1" applyFont="1" applyProtection="1">
      <alignment/>
      <protection hidden="1"/>
    </xf>
    <xf numFmtId="43" fontId="21" fillId="0" borderId="14" xfId="55" applyNumberFormat="1" applyFont="1" applyFill="1" applyBorder="1" applyAlignment="1" applyProtection="1">
      <alignment horizontal="left"/>
      <protection hidden="1"/>
    </xf>
    <xf numFmtId="188" fontId="23" fillId="0" borderId="17" xfId="55" applyNumberFormat="1" applyFont="1" applyFill="1" applyBorder="1" applyAlignment="1" applyProtection="1">
      <alignment horizontal="right"/>
      <protection hidden="1"/>
    </xf>
    <xf numFmtId="0" fontId="21" fillId="0" borderId="0" xfId="55" applyFont="1" applyBorder="1" applyAlignment="1" applyProtection="1">
      <alignment horizontal="center"/>
      <protection hidden="1"/>
    </xf>
    <xf numFmtId="0" fontId="23" fillId="0" borderId="0" xfId="55" applyFont="1" applyBorder="1" applyAlignment="1" applyProtection="1">
      <alignment horizontal="left"/>
      <protection hidden="1"/>
    </xf>
    <xf numFmtId="3" fontId="22" fillId="0" borderId="0" xfId="55" applyNumberFormat="1" applyFont="1" applyBorder="1" applyAlignment="1" applyProtection="1">
      <alignment horizontal="center"/>
      <protection hidden="1"/>
    </xf>
    <xf numFmtId="0" fontId="23" fillId="0" borderId="0" xfId="55" applyFont="1" applyBorder="1" applyAlignment="1" applyProtection="1">
      <alignment horizontal="right"/>
      <protection hidden="1"/>
    </xf>
    <xf numFmtId="10" fontId="22" fillId="0" borderId="0" xfId="55" applyNumberFormat="1" applyFont="1" applyBorder="1" applyAlignment="1" applyProtection="1">
      <alignment horizontal="center"/>
      <protection hidden="1"/>
    </xf>
    <xf numFmtId="0" fontId="23" fillId="0" borderId="12" xfId="55" applyFont="1" applyFill="1" applyBorder="1" applyAlignment="1" applyProtection="1">
      <alignment horizontal="center"/>
      <protection/>
    </xf>
    <xf numFmtId="0" fontId="21" fillId="0" borderId="12" xfId="55" applyFont="1" applyFill="1" applyBorder="1" applyAlignment="1" applyProtection="1">
      <alignment horizontal="center"/>
      <protection/>
    </xf>
    <xf numFmtId="0" fontId="23" fillId="0" borderId="18" xfId="55" applyFont="1" applyFill="1" applyBorder="1" applyAlignment="1" applyProtection="1">
      <alignment horizontal="center"/>
      <protection/>
    </xf>
    <xf numFmtId="0" fontId="21" fillId="0" borderId="18" xfId="55" applyFont="1" applyFill="1" applyBorder="1" applyAlignment="1" applyProtection="1">
      <alignment horizontal="center"/>
      <protection/>
    </xf>
    <xf numFmtId="0" fontId="23" fillId="0" borderId="13" xfId="55" applyFont="1" applyFill="1" applyBorder="1" applyAlignment="1" applyProtection="1">
      <alignment horizontal="center"/>
      <protection/>
    </xf>
    <xf numFmtId="0" fontId="21" fillId="0" borderId="13" xfId="55" applyFont="1" applyFill="1" applyBorder="1" applyAlignment="1" applyProtection="1">
      <alignment horizontal="center"/>
      <protection/>
    </xf>
    <xf numFmtId="0" fontId="23" fillId="0" borderId="14" xfId="55" applyFont="1" applyFill="1" applyBorder="1" applyAlignment="1" applyProtection="1">
      <alignment horizontal="center"/>
      <protection/>
    </xf>
    <xf numFmtId="0" fontId="23" fillId="0" borderId="14" xfId="55" applyFont="1" applyFill="1" applyBorder="1" applyAlignment="1" applyProtection="1">
      <alignment horizontal="left"/>
      <protection/>
    </xf>
    <xf numFmtId="0" fontId="23" fillId="0" borderId="15" xfId="55" applyFont="1" applyFill="1" applyBorder="1" applyAlignment="1" applyProtection="1">
      <alignment horizontal="center"/>
      <protection/>
    </xf>
    <xf numFmtId="0" fontId="23" fillId="0" borderId="15" xfId="55" applyNumberFormat="1" applyFont="1" applyFill="1" applyBorder="1" applyAlignment="1" applyProtection="1">
      <alignment horizontal="left"/>
      <protection/>
    </xf>
    <xf numFmtId="10" fontId="23" fillId="0" borderId="16" xfId="55" applyNumberFormat="1" applyFont="1" applyFill="1" applyBorder="1" applyAlignment="1" applyProtection="1">
      <alignment horizontal="center"/>
      <protection/>
    </xf>
    <xf numFmtId="0" fontId="21" fillId="0" borderId="13" xfId="55" applyFont="1" applyFill="1" applyBorder="1" applyAlignment="1" applyProtection="1">
      <alignment horizontal="right"/>
      <protection/>
    </xf>
    <xf numFmtId="192" fontId="21" fillId="0" borderId="0" xfId="55" applyNumberFormat="1" applyFont="1" applyProtection="1">
      <alignment/>
      <protection/>
    </xf>
    <xf numFmtId="0" fontId="21" fillId="0" borderId="12" xfId="55" applyFont="1" applyFill="1" applyBorder="1" applyAlignment="1" applyProtection="1">
      <alignment horizontal="right"/>
      <protection/>
    </xf>
    <xf numFmtId="0" fontId="21" fillId="0" borderId="18" xfId="55" applyFont="1" applyFill="1" applyBorder="1" applyAlignment="1" applyProtection="1">
      <alignment horizontal="right"/>
      <protection/>
    </xf>
    <xf numFmtId="0" fontId="23" fillId="0" borderId="17" xfId="55" applyFont="1" applyFill="1" applyBorder="1" applyAlignment="1" applyProtection="1">
      <alignment horizontal="center"/>
      <protection/>
    </xf>
    <xf numFmtId="0" fontId="21" fillId="0" borderId="17" xfId="55" applyFont="1" applyFill="1" applyBorder="1" applyAlignment="1" applyProtection="1">
      <alignment horizontal="right"/>
      <protection/>
    </xf>
    <xf numFmtId="189" fontId="21" fillId="0" borderId="0" xfId="55" applyNumberFormat="1" applyFont="1" applyProtection="1">
      <alignment/>
      <protection/>
    </xf>
    <xf numFmtId="0" fontId="2" fillId="24" borderId="0" xfId="54" applyFill="1">
      <alignment/>
      <protection/>
    </xf>
    <xf numFmtId="0" fontId="30" fillId="0" borderId="0" xfId="54" applyFont="1" applyFill="1" applyBorder="1" applyAlignment="1">
      <alignment horizontal="center" vertical="top"/>
      <protection/>
    </xf>
    <xf numFmtId="189" fontId="31" fillId="0" borderId="19" xfId="54" applyNumberFormat="1" applyFont="1" applyFill="1" applyBorder="1" applyAlignment="1">
      <alignment horizontal="left" vertical="top"/>
      <protection/>
    </xf>
    <xf numFmtId="0" fontId="31" fillId="0" borderId="19" xfId="54" applyFont="1" applyFill="1" applyBorder="1" applyAlignment="1">
      <alignment horizontal="center" vertical="top"/>
      <protection/>
    </xf>
    <xf numFmtId="0" fontId="32" fillId="0" borderId="19" xfId="54" applyFont="1" applyFill="1" applyBorder="1" applyAlignment="1">
      <alignment horizontal="center" vertical="top"/>
      <protection/>
    </xf>
    <xf numFmtId="0" fontId="2" fillId="0" borderId="19" xfId="54" applyFill="1" applyBorder="1">
      <alignment/>
      <protection/>
    </xf>
    <xf numFmtId="0" fontId="2" fillId="0" borderId="20" xfId="54" applyFill="1" applyBorder="1">
      <alignment/>
      <protection/>
    </xf>
    <xf numFmtId="0" fontId="32" fillId="0" borderId="21" xfId="54" applyFont="1" applyFill="1" applyBorder="1" applyAlignment="1">
      <alignment vertical="top"/>
      <protection/>
    </xf>
    <xf numFmtId="0" fontId="32" fillId="0" borderId="0" xfId="54" applyFont="1" applyFill="1" applyBorder="1" applyAlignment="1">
      <alignment vertical="top"/>
      <protection/>
    </xf>
    <xf numFmtId="9" fontId="32" fillId="0" borderId="0" xfId="54" applyNumberFormat="1" applyFont="1" applyFill="1" applyBorder="1" applyAlignment="1">
      <alignment horizontal="left" vertical="top"/>
      <protection/>
    </xf>
    <xf numFmtId="9" fontId="32" fillId="0" borderId="0" xfId="54" applyNumberFormat="1" applyFont="1" applyFill="1" applyBorder="1" applyAlignment="1">
      <alignment horizontal="center" vertical="top"/>
      <protection/>
    </xf>
    <xf numFmtId="9" fontId="32" fillId="0" borderId="22" xfId="54" applyNumberFormat="1" applyFont="1" applyFill="1" applyBorder="1" applyAlignment="1">
      <alignment horizontal="left" vertical="top"/>
      <protection/>
    </xf>
    <xf numFmtId="0" fontId="32" fillId="0" borderId="23" xfId="54" applyFont="1" applyFill="1" applyBorder="1" applyAlignment="1">
      <alignment vertical="top"/>
      <protection/>
    </xf>
    <xf numFmtId="0" fontId="32" fillId="0" borderId="24" xfId="54" applyFont="1" applyFill="1" applyBorder="1" applyAlignment="1">
      <alignment vertical="top"/>
      <protection/>
    </xf>
    <xf numFmtId="9" fontId="32" fillId="0" borderId="24" xfId="54" applyNumberFormat="1" applyFont="1" applyFill="1" applyBorder="1" applyAlignment="1">
      <alignment horizontal="left" vertical="top"/>
      <protection/>
    </xf>
    <xf numFmtId="9" fontId="32" fillId="0" borderId="24" xfId="54" applyNumberFormat="1" applyFont="1" applyFill="1" applyBorder="1" applyAlignment="1">
      <alignment vertical="top"/>
      <protection/>
    </xf>
    <xf numFmtId="0" fontId="32" fillId="0" borderId="25" xfId="54" applyFont="1" applyFill="1" applyBorder="1" applyAlignment="1">
      <alignment horizontal="left" vertical="top"/>
      <protection/>
    </xf>
    <xf numFmtId="0" fontId="32" fillId="16" borderId="26" xfId="54" applyFont="1" applyFill="1" applyBorder="1" applyAlignment="1">
      <alignment horizontal="center" vertical="top"/>
      <protection/>
    </xf>
    <xf numFmtId="0" fontId="32" fillId="16" borderId="20" xfId="54" applyFont="1" applyFill="1" applyBorder="1" applyAlignment="1">
      <alignment horizontal="center" vertical="top"/>
      <protection/>
    </xf>
    <xf numFmtId="0" fontId="32" fillId="16" borderId="12" xfId="54" applyFont="1" applyFill="1" applyBorder="1" applyAlignment="1">
      <alignment horizontal="center" vertical="top"/>
      <protection/>
    </xf>
    <xf numFmtId="0" fontId="32" fillId="16" borderId="21" xfId="54" applyFont="1" applyFill="1" applyBorder="1" applyAlignment="1">
      <alignment horizontal="center" vertical="top"/>
      <protection/>
    </xf>
    <xf numFmtId="0" fontId="32" fillId="16" borderId="18" xfId="54" applyFont="1" applyFill="1" applyBorder="1" applyAlignment="1">
      <alignment horizontal="center" vertical="top"/>
      <protection/>
    </xf>
    <xf numFmtId="0" fontId="2" fillId="16" borderId="0" xfId="54" applyFill="1" applyBorder="1">
      <alignment/>
      <protection/>
    </xf>
    <xf numFmtId="0" fontId="2" fillId="16" borderId="18" xfId="54" applyFill="1" applyBorder="1">
      <alignment/>
      <protection/>
    </xf>
    <xf numFmtId="0" fontId="32" fillId="16" borderId="23" xfId="54" applyFont="1" applyFill="1" applyBorder="1" applyAlignment="1">
      <alignment horizontal="center" vertical="top"/>
      <protection/>
    </xf>
    <xf numFmtId="0" fontId="32" fillId="16" borderId="13" xfId="54" applyFont="1" applyFill="1" applyBorder="1" applyAlignment="1">
      <alignment horizontal="center" vertical="top"/>
      <protection/>
    </xf>
    <xf numFmtId="0" fontId="32" fillId="16" borderId="25" xfId="54" applyFont="1" applyFill="1" applyBorder="1" applyAlignment="1">
      <alignment horizontal="center" vertical="top"/>
      <protection/>
    </xf>
    <xf numFmtId="0" fontId="32" fillId="16" borderId="13" xfId="54" applyFont="1" applyFill="1" applyBorder="1" applyAlignment="1">
      <alignment vertical="top"/>
      <protection/>
    </xf>
    <xf numFmtId="0" fontId="32" fillId="0" borderId="17" xfId="54" applyFont="1" applyFill="1" applyBorder="1" applyAlignment="1">
      <alignment horizontal="center" vertical="top"/>
      <protection/>
    </xf>
    <xf numFmtId="193" fontId="32" fillId="0" borderId="17" xfId="54" applyNumberFormat="1" applyFont="1" applyFill="1" applyBorder="1" applyAlignment="1">
      <alignment horizontal="center" vertical="top"/>
      <protection/>
    </xf>
    <xf numFmtId="193" fontId="32" fillId="0" borderId="16" xfId="54" applyNumberFormat="1" applyFont="1" applyFill="1" applyBorder="1" applyAlignment="1">
      <alignment horizontal="center" vertical="top"/>
      <protection/>
    </xf>
    <xf numFmtId="0" fontId="32" fillId="0" borderId="17" xfId="54" applyFont="1" applyFill="1" applyBorder="1" applyAlignment="1">
      <alignment horizontal="center" vertical="center"/>
      <protection/>
    </xf>
    <xf numFmtId="189" fontId="33" fillId="0" borderId="17" xfId="54" applyNumberFormat="1" applyFont="1" applyFill="1" applyBorder="1" applyAlignment="1">
      <alignment horizontal="center" vertical="center"/>
      <protection/>
    </xf>
    <xf numFmtId="193" fontId="31" fillId="0" borderId="17" xfId="54" applyNumberFormat="1" applyFont="1" applyFill="1" applyBorder="1" applyAlignment="1">
      <alignment horizontal="center" vertical="center"/>
      <protection/>
    </xf>
    <xf numFmtId="0" fontId="32" fillId="0" borderId="0" xfId="54" applyFont="1" applyFill="1" applyBorder="1" applyAlignment="1">
      <alignment horizontal="center" vertical="top"/>
      <protection/>
    </xf>
    <xf numFmtId="189" fontId="33" fillId="0" borderId="0" xfId="54" applyNumberFormat="1" applyFont="1" applyFill="1" applyBorder="1" applyAlignment="1">
      <alignment horizontal="center" vertical="top"/>
      <protection/>
    </xf>
    <xf numFmtId="193" fontId="31" fillId="0" borderId="0" xfId="54" applyNumberFormat="1" applyFont="1" applyFill="1" applyBorder="1" applyAlignment="1">
      <alignment horizontal="center" vertical="top"/>
      <protection/>
    </xf>
    <xf numFmtId="193" fontId="32" fillId="24" borderId="0" xfId="54" applyNumberFormat="1" applyFont="1" applyFill="1" applyBorder="1" applyAlignment="1">
      <alignment horizontal="center" vertical="top"/>
      <protection/>
    </xf>
    <xf numFmtId="189" fontId="34" fillId="0" borderId="0" xfId="54" applyNumberFormat="1" applyFont="1" applyFill="1" applyBorder="1" applyAlignment="1">
      <alignment horizontal="center" vertical="top"/>
      <protection/>
    </xf>
    <xf numFmtId="193" fontId="32" fillId="0" borderId="0" xfId="54" applyNumberFormat="1" applyFont="1" applyFill="1" applyBorder="1" applyAlignment="1">
      <alignment horizontal="center" vertical="top"/>
      <protection/>
    </xf>
    <xf numFmtId="0" fontId="31" fillId="0" borderId="0" xfId="54" applyFont="1" applyFill="1" applyBorder="1" applyAlignment="1">
      <alignment horizontal="left" vertical="top"/>
      <protection/>
    </xf>
    <xf numFmtId="3" fontId="31" fillId="0" borderId="0" xfId="54" applyNumberFormat="1" applyFont="1" applyFill="1" applyBorder="1" applyAlignment="1">
      <alignment horizontal="right" vertical="top"/>
      <protection/>
    </xf>
    <xf numFmtId="0" fontId="32" fillId="0" borderId="0" xfId="54" applyFont="1" applyFill="1" applyBorder="1" applyAlignment="1">
      <alignment horizontal="right" vertical="center"/>
      <protection/>
    </xf>
    <xf numFmtId="193" fontId="32" fillId="0" borderId="0" xfId="54" applyNumberFormat="1" applyFont="1" applyFill="1" applyBorder="1" applyAlignment="1">
      <alignment horizontal="left" vertical="center"/>
      <protection/>
    </xf>
    <xf numFmtId="193" fontId="32" fillId="0" borderId="0" xfId="54" applyNumberFormat="1" applyFont="1" applyFill="1" applyBorder="1" applyAlignment="1">
      <alignment horizontal="center" vertical="center"/>
      <protection/>
    </xf>
    <xf numFmtId="193" fontId="31" fillId="0" borderId="0" xfId="54" applyNumberFormat="1" applyFont="1" applyFill="1" applyBorder="1" applyAlignment="1">
      <alignment horizontal="right" vertical="center"/>
      <protection/>
    </xf>
    <xf numFmtId="193" fontId="31" fillId="0" borderId="0" xfId="54" applyNumberFormat="1" applyFont="1" applyFill="1" applyBorder="1" applyAlignment="1">
      <alignment horizontal="center" vertical="center"/>
      <protection/>
    </xf>
    <xf numFmtId="0" fontId="32" fillId="0" borderId="0" xfId="54" applyFont="1" applyFill="1">
      <alignment/>
      <protection/>
    </xf>
    <xf numFmtId="0" fontId="32" fillId="0" borderId="0" xfId="54" applyFont="1" applyFill="1" applyAlignment="1">
      <alignment horizontal="left" vertical="center"/>
      <protection/>
    </xf>
    <xf numFmtId="0" fontId="32" fillId="0" borderId="0" xfId="54" applyFont="1" applyFill="1" applyAlignment="1">
      <alignment vertical="center"/>
      <protection/>
    </xf>
    <xf numFmtId="193" fontId="31" fillId="0" borderId="0" xfId="54" applyNumberFormat="1" applyFont="1" applyFill="1" applyAlignment="1">
      <alignment horizontal="right" vertical="center"/>
      <protection/>
    </xf>
    <xf numFmtId="0" fontId="32" fillId="0" borderId="0" xfId="54" applyFont="1" applyFill="1" applyAlignment="1">
      <alignment vertical="top"/>
      <protection/>
    </xf>
    <xf numFmtId="0" fontId="32" fillId="0" borderId="0" xfId="54" applyFont="1" applyFill="1" applyAlignment="1">
      <alignment horizontal="left"/>
      <protection/>
    </xf>
    <xf numFmtId="193" fontId="32" fillId="0" borderId="0" xfId="54" applyNumberFormat="1" applyFont="1" applyFill="1">
      <alignment/>
      <protection/>
    </xf>
    <xf numFmtId="194" fontId="32" fillId="0" borderId="0" xfId="54" applyNumberFormat="1" applyFont="1" applyFill="1">
      <alignment/>
      <protection/>
    </xf>
    <xf numFmtId="9" fontId="32" fillId="0" borderId="0" xfId="54" applyNumberFormat="1" applyFont="1" applyFill="1" applyAlignment="1">
      <alignment horizontal="left" vertical="top"/>
      <protection/>
    </xf>
    <xf numFmtId="9" fontId="32" fillId="0" borderId="0" xfId="54" applyNumberFormat="1" applyFont="1" applyFill="1" applyAlignment="1">
      <alignment horizontal="center" vertical="top"/>
      <protection/>
    </xf>
    <xf numFmtId="9" fontId="32" fillId="0" borderId="0" xfId="54" applyNumberFormat="1" applyFont="1" applyFill="1" applyAlignment="1">
      <alignment vertical="top"/>
      <protection/>
    </xf>
    <xf numFmtId="0" fontId="32" fillId="0" borderId="0" xfId="54" applyFont="1" applyFill="1" applyAlignment="1">
      <alignment horizontal="left" vertical="top"/>
      <protection/>
    </xf>
    <xf numFmtId="0" fontId="32" fillId="16" borderId="12" xfId="54" applyFont="1" applyFill="1" applyBorder="1" applyAlignment="1">
      <alignment vertical="top"/>
      <protection/>
    </xf>
    <xf numFmtId="0" fontId="32" fillId="0" borderId="26" xfId="54" applyFont="1" applyFill="1" applyBorder="1" applyAlignment="1">
      <alignment horizontal="center" vertical="top"/>
      <protection/>
    </xf>
    <xf numFmtId="193" fontId="32" fillId="0" borderId="12" xfId="54" applyNumberFormat="1" applyFont="1" applyFill="1" applyBorder="1" applyAlignment="1">
      <alignment horizontal="center" vertical="top"/>
      <protection/>
    </xf>
    <xf numFmtId="193" fontId="32" fillId="0" borderId="21" xfId="54" applyNumberFormat="1" applyFont="1" applyFill="1" applyBorder="1" applyAlignment="1">
      <alignment horizontal="center" vertical="top"/>
      <protection/>
    </xf>
    <xf numFmtId="193" fontId="32" fillId="0" borderId="26" xfId="54" applyNumberFormat="1" applyFont="1" applyFill="1" applyBorder="1" applyAlignment="1">
      <alignment horizontal="center" vertical="top"/>
      <protection/>
    </xf>
    <xf numFmtId="0" fontId="32" fillId="0" borderId="21" xfId="54" applyFont="1" applyFill="1" applyBorder="1" applyAlignment="1">
      <alignment horizontal="center" vertical="top"/>
      <protection/>
    </xf>
    <xf numFmtId="193" fontId="32" fillId="0" borderId="18" xfId="54" applyNumberFormat="1" applyFont="1" applyFill="1" applyBorder="1" applyAlignment="1">
      <alignment horizontal="center" vertical="top"/>
      <protection/>
    </xf>
    <xf numFmtId="0" fontId="32" fillId="0" borderId="23" xfId="54" applyFont="1" applyFill="1" applyBorder="1" applyAlignment="1">
      <alignment horizontal="center" vertical="top"/>
      <protection/>
    </xf>
    <xf numFmtId="0" fontId="32" fillId="0" borderId="24" xfId="54" applyNumberFormat="1" applyFont="1" applyFill="1" applyBorder="1" applyAlignment="1">
      <alignment horizontal="center" vertical="top"/>
      <protection/>
    </xf>
    <xf numFmtId="193" fontId="32" fillId="0" borderId="23" xfId="54" applyNumberFormat="1" applyFont="1" applyFill="1" applyBorder="1" applyAlignment="1">
      <alignment horizontal="center" vertical="top"/>
      <protection/>
    </xf>
    <xf numFmtId="193" fontId="32" fillId="0" borderId="13" xfId="54" applyNumberFormat="1" applyFont="1" applyFill="1" applyBorder="1" applyAlignment="1">
      <alignment horizontal="center" vertical="top"/>
      <protection/>
    </xf>
    <xf numFmtId="0" fontId="32" fillId="0" borderId="0" xfId="54" applyFont="1" applyFill="1" applyAlignment="1">
      <alignment horizontal="center"/>
      <protection/>
    </xf>
    <xf numFmtId="0" fontId="32" fillId="0" borderId="0" xfId="54" applyFont="1" applyFill="1" applyAlignment="1">
      <alignment/>
      <protection/>
    </xf>
    <xf numFmtId="0" fontId="32" fillId="0" borderId="0" xfId="54" applyFont="1" applyFill="1" applyBorder="1" applyAlignment="1">
      <alignment horizontal="left" vertical="center"/>
      <protection/>
    </xf>
    <xf numFmtId="0" fontId="32" fillId="0" borderId="0" xfId="54" applyFont="1" applyFill="1" applyBorder="1" applyAlignment="1">
      <alignment horizontal="center" vertical="center"/>
      <protection/>
    </xf>
    <xf numFmtId="0" fontId="32" fillId="0" borderId="0" xfId="54" applyNumberFormat="1" applyFont="1" applyFill="1" applyBorder="1" applyAlignment="1">
      <alignment horizontal="center" vertical="top"/>
      <protection/>
    </xf>
    <xf numFmtId="0" fontId="32" fillId="24" borderId="0" xfId="54" applyFont="1" applyFill="1">
      <alignment/>
      <protection/>
    </xf>
    <xf numFmtId="0" fontId="21" fillId="0" borderId="0" xfId="55" applyFont="1" applyAlignment="1" applyProtection="1">
      <alignment horizontal="right"/>
      <protection/>
    </xf>
    <xf numFmtId="197" fontId="21" fillId="0" borderId="0" xfId="42" applyNumberFormat="1" applyFont="1" applyAlignment="1">
      <alignment horizontal="right"/>
    </xf>
    <xf numFmtId="0" fontId="22" fillId="0" borderId="12" xfId="55" applyFont="1" applyFill="1" applyBorder="1" applyAlignment="1">
      <alignment horizontal="center"/>
      <protection/>
    </xf>
    <xf numFmtId="197" fontId="22" fillId="0" borderId="26" xfId="42" applyNumberFormat="1" applyFont="1" applyFill="1" applyBorder="1" applyAlignment="1">
      <alignment horizontal="center"/>
    </xf>
    <xf numFmtId="197" fontId="22" fillId="0" borderId="20" xfId="42" applyNumberFormat="1" applyFont="1" applyFill="1" applyBorder="1" applyAlignment="1">
      <alignment horizontal="center"/>
    </xf>
    <xf numFmtId="0" fontId="22" fillId="0" borderId="13" xfId="55" applyFont="1" applyFill="1" applyBorder="1" applyAlignment="1">
      <alignment horizontal="center"/>
      <protection/>
    </xf>
    <xf numFmtId="197" fontId="22" fillId="0" borderId="23" xfId="42" applyNumberFormat="1" applyFont="1" applyFill="1" applyBorder="1" applyAlignment="1">
      <alignment vertical="center"/>
    </xf>
    <xf numFmtId="197" fontId="22" fillId="0" borderId="17" xfId="42" applyNumberFormat="1" applyFont="1" applyFill="1" applyBorder="1" applyAlignment="1">
      <alignment horizontal="center"/>
    </xf>
    <xf numFmtId="197" fontId="22" fillId="0" borderId="25" xfId="42" applyNumberFormat="1" applyFont="1" applyFill="1" applyBorder="1" applyAlignment="1">
      <alignment horizontal="center"/>
    </xf>
    <xf numFmtId="0" fontId="22" fillId="25" borderId="13" xfId="55" applyFont="1" applyFill="1" applyBorder="1" applyAlignment="1">
      <alignment horizontal="center"/>
      <protection/>
    </xf>
    <xf numFmtId="0" fontId="22" fillId="25" borderId="13" xfId="55" applyFont="1" applyFill="1" applyBorder="1" applyAlignment="1">
      <alignment horizontal="left"/>
      <protection/>
    </xf>
    <xf numFmtId="197" fontId="22" fillId="25" borderId="23" xfId="42" applyNumberFormat="1" applyFont="1" applyFill="1" applyBorder="1" applyAlignment="1">
      <alignment vertical="center"/>
    </xf>
    <xf numFmtId="197" fontId="22" fillId="25" borderId="17" xfId="42" applyNumberFormat="1" applyFont="1" applyFill="1" applyBorder="1" applyAlignment="1">
      <alignment horizontal="center"/>
    </xf>
    <xf numFmtId="197" fontId="22" fillId="25" borderId="25" xfId="42" applyNumberFormat="1" applyFont="1" applyFill="1" applyBorder="1" applyAlignment="1">
      <alignment horizontal="center"/>
    </xf>
    <xf numFmtId="0" fontId="22" fillId="0" borderId="17" xfId="55" applyFont="1" applyBorder="1" applyAlignment="1">
      <alignment horizontal="center" vertical="top" wrapText="1"/>
      <protection/>
    </xf>
    <xf numFmtId="0" fontId="22" fillId="0" borderId="17" xfId="55" applyFont="1" applyBorder="1" applyAlignment="1">
      <alignment vertical="top" wrapText="1"/>
      <protection/>
    </xf>
    <xf numFmtId="197" fontId="22" fillId="0" borderId="17" xfId="55" applyNumberFormat="1" applyFont="1" applyBorder="1" applyAlignment="1">
      <alignment horizontal="right" vertical="top" wrapText="1"/>
      <protection/>
    </xf>
    <xf numFmtId="197" fontId="35" fillId="0" borderId="17" xfId="42" applyNumberFormat="1" applyFont="1" applyBorder="1" applyAlignment="1">
      <alignment horizontal="right" vertical="top" wrapText="1"/>
    </xf>
    <xf numFmtId="190" fontId="35" fillId="0" borderId="17" xfId="0" applyNumberFormat="1" applyFont="1" applyBorder="1" applyAlignment="1" quotePrefix="1">
      <alignment horizontal="center" vertical="top" wrapText="1"/>
    </xf>
    <xf numFmtId="0" fontId="35" fillId="0" borderId="17" xfId="0" applyFont="1" applyFill="1" applyBorder="1" applyAlignment="1">
      <alignment horizontal="left" vertical="top" wrapText="1"/>
    </xf>
    <xf numFmtId="197" fontId="35" fillId="0" borderId="17" xfId="42" applyNumberFormat="1" applyFont="1" applyFill="1" applyBorder="1" applyAlignment="1">
      <alignment horizontal="right" vertical="top" wrapText="1"/>
    </xf>
    <xf numFmtId="3" fontId="35" fillId="0" borderId="17" xfId="0" applyNumberFormat="1" applyFont="1" applyFill="1" applyBorder="1" applyAlignment="1">
      <alignment horizontal="center" vertical="top" wrapText="1"/>
    </xf>
    <xf numFmtId="0" fontId="35" fillId="0" borderId="17" xfId="0" applyFont="1" applyBorder="1" applyAlignment="1">
      <alignment vertical="top" wrapText="1"/>
    </xf>
    <xf numFmtId="3" fontId="35" fillId="0" borderId="17" xfId="0" applyNumberFormat="1" applyFont="1" applyBorder="1" applyAlignment="1">
      <alignment horizontal="center" vertical="top" wrapText="1"/>
    </xf>
    <xf numFmtId="49" fontId="35" fillId="0" borderId="27" xfId="35" applyNumberFormat="1" applyFont="1" applyBorder="1" applyAlignment="1">
      <alignment horizontal="left" vertical="top" wrapText="1"/>
      <protection/>
    </xf>
    <xf numFmtId="43" fontId="35" fillId="0" borderId="17" xfId="43" applyFont="1" applyFill="1" applyBorder="1" applyAlignment="1">
      <alignment horizontal="right" vertical="top" wrapText="1"/>
    </xf>
    <xf numFmtId="43" fontId="35" fillId="0" borderId="17" xfId="43" applyFont="1" applyFill="1" applyBorder="1" applyAlignment="1">
      <alignment horizontal="center" vertical="top" wrapText="1"/>
    </xf>
    <xf numFmtId="0" fontId="35" fillId="0" borderId="17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190" fontId="22" fillId="26" borderId="17" xfId="0" applyNumberFormat="1" applyFont="1" applyFill="1" applyBorder="1" applyAlignment="1" quotePrefix="1">
      <alignment horizontal="center" vertical="top" wrapText="1"/>
    </xf>
    <xf numFmtId="0" fontId="22" fillId="26" borderId="12" xfId="0" applyFont="1" applyFill="1" applyBorder="1" applyAlignment="1">
      <alignment horizontal="left" vertical="top" wrapText="1"/>
    </xf>
    <xf numFmtId="43" fontId="22" fillId="26" borderId="17" xfId="43" applyFont="1" applyFill="1" applyBorder="1" applyAlignment="1">
      <alignment horizontal="right" vertical="top" wrapText="1"/>
    </xf>
    <xf numFmtId="43" fontId="22" fillId="26" borderId="17" xfId="43" applyFont="1" applyFill="1" applyBorder="1" applyAlignment="1">
      <alignment horizontal="center" vertical="top" wrapText="1"/>
    </xf>
    <xf numFmtId="197" fontId="22" fillId="26" borderId="17" xfId="42" applyNumberFormat="1" applyFont="1" applyFill="1" applyBorder="1" applyAlignment="1">
      <alignment horizontal="right" vertical="top" wrapText="1"/>
    </xf>
    <xf numFmtId="0" fontId="35" fillId="0" borderId="12" xfId="0" applyFont="1" applyFill="1" applyBorder="1" applyAlignment="1">
      <alignment horizontal="left" vertical="top" wrapText="1"/>
    </xf>
    <xf numFmtId="190" fontId="22" fillId="0" borderId="17" xfId="0" applyNumberFormat="1" applyFont="1" applyBorder="1" applyAlignment="1" quotePrefix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197" fontId="22" fillId="0" borderId="17" xfId="42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 horizontal="center" vertical="top" wrapText="1"/>
    </xf>
    <xf numFmtId="197" fontId="22" fillId="0" borderId="17" xfId="42" applyNumberFormat="1" applyFont="1" applyBorder="1" applyAlignment="1">
      <alignment horizontal="right" vertical="top" wrapText="1"/>
    </xf>
    <xf numFmtId="0" fontId="35" fillId="0" borderId="17" xfId="0" applyFont="1" applyFill="1" applyBorder="1" applyAlignment="1">
      <alignment vertical="top" shrinkToFit="1"/>
    </xf>
    <xf numFmtId="0" fontId="35" fillId="0" borderId="17" xfId="0" applyFont="1" applyFill="1" applyBorder="1" applyAlignment="1">
      <alignment vertical="top" wrapText="1" shrinkToFit="1"/>
    </xf>
    <xf numFmtId="190" fontId="35" fillId="0" borderId="17" xfId="0" applyNumberFormat="1" applyFont="1" applyBorder="1" applyAlignment="1">
      <alignment horizontal="center" vertical="top" wrapText="1"/>
    </xf>
    <xf numFmtId="0" fontId="35" fillId="0" borderId="17" xfId="0" applyFont="1" applyBorder="1" applyAlignment="1">
      <alignment vertical="top" shrinkToFit="1"/>
    </xf>
    <xf numFmtId="190" fontId="22" fillId="25" borderId="17" xfId="0" applyNumberFormat="1" applyFont="1" applyFill="1" applyBorder="1" applyAlignment="1" quotePrefix="1">
      <alignment horizontal="center" vertical="top" wrapText="1"/>
    </xf>
    <xf numFmtId="43" fontId="22" fillId="25" borderId="17" xfId="43" applyFont="1" applyFill="1" applyBorder="1" applyAlignment="1">
      <alignment horizontal="right" vertical="top" wrapText="1"/>
    </xf>
    <xf numFmtId="43" fontId="22" fillId="25" borderId="17" xfId="43" applyFont="1" applyFill="1" applyBorder="1" applyAlignment="1">
      <alignment horizontal="center" vertical="top" wrapText="1"/>
    </xf>
    <xf numFmtId="197" fontId="22" fillId="25" borderId="17" xfId="42" applyNumberFormat="1" applyFont="1" applyFill="1" applyBorder="1" applyAlignment="1">
      <alignment horizontal="right" vertical="top" wrapText="1"/>
    </xf>
    <xf numFmtId="0" fontId="22" fillId="27" borderId="13" xfId="55" applyFont="1" applyFill="1" applyBorder="1" applyAlignment="1">
      <alignment horizontal="center"/>
      <protection/>
    </xf>
    <xf numFmtId="0" fontId="22" fillId="27" borderId="13" xfId="55" applyFont="1" applyFill="1" applyBorder="1" applyAlignment="1">
      <alignment horizontal="left"/>
      <protection/>
    </xf>
    <xf numFmtId="197" fontId="22" fillId="27" borderId="23" xfId="42" applyNumberFormat="1" applyFont="1" applyFill="1" applyBorder="1" applyAlignment="1">
      <alignment vertical="center"/>
    </xf>
    <xf numFmtId="197" fontId="22" fillId="27" borderId="17" xfId="42" applyNumberFormat="1" applyFont="1" applyFill="1" applyBorder="1" applyAlignment="1">
      <alignment horizontal="center"/>
    </xf>
    <xf numFmtId="197" fontId="22" fillId="27" borderId="25" xfId="42" applyNumberFormat="1" applyFont="1" applyFill="1" applyBorder="1" applyAlignment="1">
      <alignment horizontal="center"/>
    </xf>
    <xf numFmtId="190" fontId="35" fillId="28" borderId="17" xfId="0" applyNumberFormat="1" applyFont="1" applyFill="1" applyBorder="1" applyAlignment="1" quotePrefix="1">
      <alignment horizontal="center" vertical="top" wrapText="1"/>
    </xf>
    <xf numFmtId="0" fontId="22" fillId="28" borderId="17" xfId="0" applyFont="1" applyFill="1" applyBorder="1" applyAlignment="1">
      <alignment horizontal="left" vertical="top" wrapText="1"/>
    </xf>
    <xf numFmtId="43" fontId="22" fillId="28" borderId="17" xfId="43" applyFont="1" applyFill="1" applyBorder="1" applyAlignment="1">
      <alignment horizontal="right" vertical="top" wrapText="1"/>
    </xf>
    <xf numFmtId="43" fontId="22" fillId="28" borderId="17" xfId="43" applyFont="1" applyFill="1" applyBorder="1" applyAlignment="1">
      <alignment horizontal="center" vertical="top" wrapText="1"/>
    </xf>
    <xf numFmtId="197" fontId="22" fillId="28" borderId="17" xfId="42" applyNumberFormat="1" applyFont="1" applyFill="1" applyBorder="1" applyAlignment="1">
      <alignment horizontal="right" vertical="top" wrapText="1"/>
    </xf>
    <xf numFmtId="190" fontId="22" fillId="27" borderId="17" xfId="0" applyNumberFormat="1" applyFont="1" applyFill="1" applyBorder="1" applyAlignment="1" quotePrefix="1">
      <alignment horizontal="center" vertical="top" wrapText="1"/>
    </xf>
    <xf numFmtId="43" fontId="22" fillId="27" borderId="17" xfId="43" applyFont="1" applyFill="1" applyBorder="1" applyAlignment="1">
      <alignment horizontal="right" vertical="top" wrapText="1"/>
    </xf>
    <xf numFmtId="43" fontId="22" fillId="27" borderId="17" xfId="43" applyFont="1" applyFill="1" applyBorder="1" applyAlignment="1">
      <alignment horizontal="center" vertical="top" wrapText="1"/>
    </xf>
    <xf numFmtId="197" fontId="22" fillId="27" borderId="17" xfId="42" applyNumberFormat="1" applyFont="1" applyFill="1" applyBorder="1" applyAlignment="1">
      <alignment horizontal="right" vertical="top" wrapText="1"/>
    </xf>
    <xf numFmtId="0" fontId="35" fillId="0" borderId="17" xfId="56" applyFont="1" applyBorder="1">
      <alignment/>
      <protection/>
    </xf>
    <xf numFmtId="3" fontId="35" fillId="0" borderId="17" xfId="53" applyNumberFormat="1" applyFont="1" applyBorder="1" applyAlignment="1">
      <alignment horizontal="center" vertical="top" wrapText="1"/>
      <protection/>
    </xf>
    <xf numFmtId="43" fontId="35" fillId="0" borderId="17" xfId="43" applyFont="1" applyBorder="1" applyAlignment="1">
      <alignment horizontal="right" vertical="top" wrapText="1"/>
    </xf>
    <xf numFmtId="0" fontId="35" fillId="0" borderId="17" xfId="53" applyFont="1" applyBorder="1" applyAlignment="1">
      <alignment horizontal="left" vertical="top" wrapText="1"/>
      <protection/>
    </xf>
    <xf numFmtId="49" fontId="35" fillId="0" borderId="27" xfId="35" applyNumberFormat="1" applyFont="1" applyBorder="1" applyAlignment="1">
      <alignment horizontal="left"/>
      <protection/>
    </xf>
    <xf numFmtId="0" fontId="35" fillId="0" borderId="12" xfId="53" applyFont="1" applyBorder="1" applyAlignment="1">
      <alignment horizontal="left" vertical="top" wrapText="1"/>
      <protection/>
    </xf>
    <xf numFmtId="0" fontId="35" fillId="0" borderId="17" xfId="53" applyFont="1" applyBorder="1" applyAlignment="1">
      <alignment vertical="top" wrapText="1" shrinkToFit="1"/>
      <protection/>
    </xf>
    <xf numFmtId="43" fontId="35" fillId="0" borderId="17" xfId="43" applyFont="1" applyBorder="1" applyAlignment="1">
      <alignment horizontal="right"/>
    </xf>
    <xf numFmtId="0" fontId="35" fillId="0" borderId="17" xfId="56" applyFont="1" applyBorder="1" applyAlignment="1">
      <alignment horizontal="center"/>
      <protection/>
    </xf>
    <xf numFmtId="0" fontId="35" fillId="0" borderId="17" xfId="53" applyFont="1" applyBorder="1" applyAlignment="1">
      <alignment vertical="top" wrapText="1"/>
      <protection/>
    </xf>
    <xf numFmtId="43" fontId="35" fillId="0" borderId="17" xfId="43" applyFont="1" applyBorder="1" applyAlignment="1">
      <alignment horizontal="center" vertical="top" wrapText="1"/>
    </xf>
    <xf numFmtId="43" fontId="21" fillId="0" borderId="0" xfId="55" applyNumberFormat="1" applyFont="1" applyProtection="1">
      <alignment/>
      <protection hidden="1"/>
    </xf>
    <xf numFmtId="0" fontId="21" fillId="0" borderId="0" xfId="55" applyFont="1">
      <alignment/>
      <protection/>
    </xf>
    <xf numFmtId="0" fontId="23" fillId="0" borderId="0" xfId="55" applyFont="1" applyAlignment="1">
      <alignment vertical="top" wrapText="1"/>
      <protection/>
    </xf>
    <xf numFmtId="0" fontId="21" fillId="0" borderId="0" xfId="0" applyFont="1" applyAlignment="1">
      <alignment vertical="top" wrapText="1"/>
    </xf>
    <xf numFmtId="0" fontId="36" fillId="0" borderId="0" xfId="0" applyFont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21" fillId="0" borderId="0" xfId="55" applyFont="1" applyAlignment="1">
      <alignment vertical="top" wrapText="1"/>
      <protection/>
    </xf>
    <xf numFmtId="43" fontId="21" fillId="0" borderId="0" xfId="55" applyNumberFormat="1" applyFont="1" applyAlignment="1">
      <alignment vertical="top" wrapText="1"/>
      <protection/>
    </xf>
    <xf numFmtId="0" fontId="37" fillId="0" borderId="0" xfId="0" applyFont="1" applyAlignment="1">
      <alignment horizontal="left" vertical="center" wrapText="1"/>
    </xf>
    <xf numFmtId="0" fontId="37" fillId="0" borderId="17" xfId="0" applyFont="1" applyFill="1" applyBorder="1" applyAlignment="1">
      <alignment vertical="top" wrapText="1" shrinkToFit="1"/>
    </xf>
    <xf numFmtId="0" fontId="37" fillId="0" borderId="0" xfId="0" applyFont="1" applyFill="1" applyAlignment="1">
      <alignment horizontal="left" vertical="center" wrapText="1"/>
    </xf>
    <xf numFmtId="0" fontId="21" fillId="0" borderId="0" xfId="55" applyFont="1" applyAlignment="1">
      <alignment horizontal="center"/>
      <protection/>
    </xf>
    <xf numFmtId="197" fontId="21" fillId="0" borderId="0" xfId="42" applyNumberFormat="1" applyFont="1" applyAlignment="1">
      <alignment horizontal="right"/>
    </xf>
    <xf numFmtId="0" fontId="0" fillId="0" borderId="0" xfId="0" applyFont="1" applyAlignment="1">
      <alignment vertical="top" wrapText="1"/>
    </xf>
    <xf numFmtId="0" fontId="37" fillId="0" borderId="12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22" fillId="29" borderId="13" xfId="55" applyFont="1" applyFill="1" applyBorder="1" applyAlignment="1">
      <alignment horizontal="center"/>
      <protection/>
    </xf>
    <xf numFmtId="0" fontId="22" fillId="29" borderId="13" xfId="55" applyFont="1" applyFill="1" applyBorder="1" applyAlignment="1">
      <alignment horizontal="left"/>
      <protection/>
    </xf>
    <xf numFmtId="197" fontId="22" fillId="29" borderId="23" xfId="42" applyNumberFormat="1" applyFont="1" applyFill="1" applyBorder="1" applyAlignment="1">
      <alignment vertical="center"/>
    </xf>
    <xf numFmtId="197" fontId="22" fillId="29" borderId="17" xfId="42" applyNumberFormat="1" applyFont="1" applyFill="1" applyBorder="1" applyAlignment="1">
      <alignment horizontal="center"/>
    </xf>
    <xf numFmtId="197" fontId="22" fillId="29" borderId="25" xfId="42" applyNumberFormat="1" applyFont="1" applyFill="1" applyBorder="1" applyAlignment="1">
      <alignment horizontal="center"/>
    </xf>
    <xf numFmtId="190" fontId="22" fillId="29" borderId="17" xfId="0" applyNumberFormat="1" applyFont="1" applyFill="1" applyBorder="1" applyAlignment="1" quotePrefix="1">
      <alignment horizontal="center" vertical="top" wrapText="1"/>
    </xf>
    <xf numFmtId="0" fontId="22" fillId="29" borderId="12" xfId="0" applyFont="1" applyFill="1" applyBorder="1" applyAlignment="1">
      <alignment horizontal="left" vertical="top" wrapText="1"/>
    </xf>
    <xf numFmtId="43" fontId="22" fillId="29" borderId="17" xfId="43" applyFont="1" applyFill="1" applyBorder="1" applyAlignment="1">
      <alignment horizontal="right" vertical="top" wrapText="1"/>
    </xf>
    <xf numFmtId="43" fontId="22" fillId="29" borderId="17" xfId="43" applyFont="1" applyFill="1" applyBorder="1" applyAlignment="1">
      <alignment horizontal="center" vertical="top" wrapText="1"/>
    </xf>
    <xf numFmtId="197" fontId="22" fillId="29" borderId="17" xfId="42" applyNumberFormat="1" applyFont="1" applyFill="1" applyBorder="1" applyAlignment="1">
      <alignment horizontal="right" vertical="top" wrapText="1"/>
    </xf>
    <xf numFmtId="190" fontId="35" fillId="29" borderId="17" xfId="0" applyNumberFormat="1" applyFont="1" applyFill="1" applyBorder="1" applyAlignment="1" quotePrefix="1">
      <alignment horizontal="center" vertical="top" wrapText="1"/>
    </xf>
    <xf numFmtId="0" fontId="22" fillId="29" borderId="17" xfId="0" applyFont="1" applyFill="1" applyBorder="1" applyAlignment="1">
      <alignment horizontal="left" vertical="top" wrapText="1"/>
    </xf>
    <xf numFmtId="190" fontId="22" fillId="30" borderId="17" xfId="0" applyNumberFormat="1" applyFont="1" applyFill="1" applyBorder="1" applyAlignment="1" quotePrefix="1">
      <alignment horizontal="center" vertical="top" wrapText="1"/>
    </xf>
    <xf numFmtId="0" fontId="22" fillId="30" borderId="13" xfId="55" applyFont="1" applyFill="1" applyBorder="1" applyAlignment="1">
      <alignment horizontal="left"/>
      <protection/>
    </xf>
    <xf numFmtId="43" fontId="22" fillId="30" borderId="17" xfId="43" applyFont="1" applyFill="1" applyBorder="1" applyAlignment="1">
      <alignment horizontal="right" vertical="top" wrapText="1"/>
    </xf>
    <xf numFmtId="43" fontId="22" fillId="30" borderId="17" xfId="43" applyFont="1" applyFill="1" applyBorder="1" applyAlignment="1">
      <alignment horizontal="center" vertical="top" wrapText="1"/>
    </xf>
    <xf numFmtId="197" fontId="22" fillId="30" borderId="17" xfId="42" applyNumberFormat="1" applyFont="1" applyFill="1" applyBorder="1" applyAlignment="1">
      <alignment horizontal="right" vertical="top" wrapText="1"/>
    </xf>
    <xf numFmtId="0" fontId="22" fillId="31" borderId="13" xfId="55" applyFont="1" applyFill="1" applyBorder="1" applyAlignment="1">
      <alignment horizontal="center"/>
      <protection/>
    </xf>
    <xf numFmtId="0" fontId="22" fillId="31" borderId="13" xfId="55" applyFont="1" applyFill="1" applyBorder="1" applyAlignment="1">
      <alignment horizontal="left"/>
      <protection/>
    </xf>
    <xf numFmtId="197" fontId="22" fillId="31" borderId="23" xfId="42" applyNumberFormat="1" applyFont="1" applyFill="1" applyBorder="1" applyAlignment="1">
      <alignment vertical="center"/>
    </xf>
    <xf numFmtId="197" fontId="22" fillId="31" borderId="17" xfId="42" applyNumberFormat="1" applyFont="1" applyFill="1" applyBorder="1" applyAlignment="1">
      <alignment horizontal="center"/>
    </xf>
    <xf numFmtId="197" fontId="22" fillId="31" borderId="25" xfId="42" applyNumberFormat="1" applyFont="1" applyFill="1" applyBorder="1" applyAlignment="1">
      <alignment horizontal="center"/>
    </xf>
    <xf numFmtId="190" fontId="35" fillId="31" borderId="17" xfId="0" applyNumberFormat="1" applyFont="1" applyFill="1" applyBorder="1" applyAlignment="1" quotePrefix="1">
      <alignment horizontal="center" vertical="top" wrapText="1"/>
    </xf>
    <xf numFmtId="0" fontId="22" fillId="31" borderId="17" xfId="0" applyFont="1" applyFill="1" applyBorder="1" applyAlignment="1">
      <alignment horizontal="left" vertical="top" wrapText="1"/>
    </xf>
    <xf numFmtId="43" fontId="22" fillId="31" borderId="17" xfId="43" applyFont="1" applyFill="1" applyBorder="1" applyAlignment="1">
      <alignment horizontal="right" vertical="top" wrapText="1"/>
    </xf>
    <xf numFmtId="43" fontId="22" fillId="31" borderId="17" xfId="43" applyFont="1" applyFill="1" applyBorder="1" applyAlignment="1">
      <alignment horizontal="center" vertical="top" wrapText="1"/>
    </xf>
    <xf numFmtId="197" fontId="22" fillId="31" borderId="17" xfId="42" applyNumberFormat="1" applyFont="1" applyFill="1" applyBorder="1" applyAlignment="1">
      <alignment horizontal="right" vertical="top" wrapText="1"/>
    </xf>
    <xf numFmtId="0" fontId="22" fillId="31" borderId="17" xfId="55" applyFont="1" applyFill="1" applyBorder="1" applyAlignment="1">
      <alignment horizontal="center" vertical="top" wrapText="1"/>
      <protection/>
    </xf>
    <xf numFmtId="197" fontId="35" fillId="31" borderId="17" xfId="42" applyNumberFormat="1" applyFont="1" applyFill="1" applyBorder="1" applyAlignment="1">
      <alignment horizontal="right" vertical="top" wrapText="1"/>
    </xf>
    <xf numFmtId="3" fontId="35" fillId="31" borderId="17" xfId="55" applyNumberFormat="1" applyFont="1" applyFill="1" applyBorder="1" applyAlignment="1">
      <alignment horizontal="center" vertical="top" wrapText="1"/>
      <protection/>
    </xf>
    <xf numFmtId="190" fontId="35" fillId="32" borderId="17" xfId="0" applyNumberFormat="1" applyFont="1" applyFill="1" applyBorder="1" applyAlignment="1" quotePrefix="1">
      <alignment horizontal="center" vertical="top" wrapText="1"/>
    </xf>
    <xf numFmtId="0" fontId="22" fillId="32" borderId="17" xfId="0" applyFont="1" applyFill="1" applyBorder="1" applyAlignment="1">
      <alignment horizontal="left" vertical="top" wrapText="1"/>
    </xf>
    <xf numFmtId="43" fontId="22" fillId="32" borderId="17" xfId="43" applyFont="1" applyFill="1" applyBorder="1" applyAlignment="1">
      <alignment horizontal="right" vertical="top" wrapText="1"/>
    </xf>
    <xf numFmtId="43" fontId="22" fillId="32" borderId="17" xfId="43" applyFont="1" applyFill="1" applyBorder="1" applyAlignment="1">
      <alignment horizontal="center" vertical="top" wrapText="1"/>
    </xf>
    <xf numFmtId="197" fontId="22" fillId="32" borderId="17" xfId="42" applyNumberFormat="1" applyFont="1" applyFill="1" applyBorder="1" applyAlignment="1">
      <alignment horizontal="right" vertical="top" wrapText="1"/>
    </xf>
    <xf numFmtId="0" fontId="28" fillId="0" borderId="0" xfId="57" applyFont="1" applyFill="1" applyAlignment="1">
      <alignment horizontal="center"/>
      <protection/>
    </xf>
    <xf numFmtId="0" fontId="26" fillId="0" borderId="0" xfId="57" applyFont="1" applyFill="1" applyAlignment="1" applyProtection="1">
      <alignment horizontal="center"/>
      <protection locked="0"/>
    </xf>
    <xf numFmtId="0" fontId="24" fillId="0" borderId="0" xfId="57" applyFont="1" applyFill="1" applyAlignment="1">
      <alignment horizontal="center"/>
      <protection/>
    </xf>
    <xf numFmtId="0" fontId="20" fillId="0" borderId="0" xfId="57" applyFont="1" applyFill="1" applyAlignment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22" fillId="0" borderId="0" xfId="55" applyFont="1" applyBorder="1" applyAlignment="1" applyProtection="1">
      <alignment horizontal="center"/>
      <protection/>
    </xf>
    <xf numFmtId="0" fontId="23" fillId="0" borderId="26" xfId="55" applyFont="1" applyFill="1" applyBorder="1" applyAlignment="1" applyProtection="1">
      <alignment horizontal="center"/>
      <protection/>
    </xf>
    <xf numFmtId="0" fontId="23" fillId="0" borderId="19" xfId="55" applyFont="1" applyFill="1" applyBorder="1" applyAlignment="1" applyProtection="1">
      <alignment horizontal="center"/>
      <protection/>
    </xf>
    <xf numFmtId="0" fontId="23" fillId="0" borderId="20" xfId="55" applyFont="1" applyFill="1" applyBorder="1" applyAlignment="1" applyProtection="1">
      <alignment horizontal="center"/>
      <protection/>
    </xf>
    <xf numFmtId="0" fontId="23" fillId="0" borderId="12" xfId="55" applyFont="1" applyFill="1" applyBorder="1" applyAlignment="1" applyProtection="1">
      <alignment horizontal="center"/>
      <protection/>
    </xf>
    <xf numFmtId="0" fontId="23" fillId="0" borderId="26" xfId="55" applyFont="1" applyFill="1" applyBorder="1" applyAlignment="1" applyProtection="1">
      <alignment horizontal="left"/>
      <protection/>
    </xf>
    <xf numFmtId="0" fontId="23" fillId="0" borderId="19" xfId="55" applyFont="1" applyFill="1" applyBorder="1" applyAlignment="1" applyProtection="1">
      <alignment horizontal="left"/>
      <protection/>
    </xf>
    <xf numFmtId="0" fontId="23" fillId="0" borderId="20" xfId="55" applyFont="1" applyFill="1" applyBorder="1" applyAlignment="1" applyProtection="1">
      <alignment horizontal="left"/>
      <protection/>
    </xf>
    <xf numFmtId="0" fontId="21" fillId="0" borderId="21" xfId="55" applyFont="1" applyFill="1" applyBorder="1" applyAlignment="1" applyProtection="1">
      <alignment horizontal="left"/>
      <protection/>
    </xf>
    <xf numFmtId="0" fontId="21" fillId="0" borderId="0" xfId="55" applyFont="1" applyFill="1" applyBorder="1" applyAlignment="1" applyProtection="1">
      <alignment horizontal="left"/>
      <protection/>
    </xf>
    <xf numFmtId="0" fontId="21" fillId="0" borderId="22" xfId="55" applyFont="1" applyFill="1" applyBorder="1" applyAlignment="1" applyProtection="1">
      <alignment horizontal="left"/>
      <protection/>
    </xf>
    <xf numFmtId="3" fontId="21" fillId="0" borderId="21" xfId="55" applyNumberFormat="1" applyFont="1" applyFill="1" applyBorder="1" applyAlignment="1" applyProtection="1">
      <alignment horizontal="center"/>
      <protection/>
    </xf>
    <xf numFmtId="3" fontId="21" fillId="0" borderId="0" xfId="55" applyNumberFormat="1" applyFont="1" applyFill="1" applyBorder="1" applyAlignment="1" applyProtection="1">
      <alignment horizontal="center"/>
      <protection/>
    </xf>
    <xf numFmtId="3" fontId="21" fillId="0" borderId="22" xfId="55" applyNumberFormat="1" applyFont="1" applyFill="1" applyBorder="1" applyAlignment="1" applyProtection="1">
      <alignment horizontal="center"/>
      <protection/>
    </xf>
    <xf numFmtId="0" fontId="23" fillId="0" borderId="23" xfId="55" applyFont="1" applyFill="1" applyBorder="1" applyAlignment="1" applyProtection="1">
      <alignment horizontal="left"/>
      <protection/>
    </xf>
    <xf numFmtId="0" fontId="23" fillId="0" borderId="24" xfId="55" applyFont="1" applyFill="1" applyBorder="1" applyAlignment="1" applyProtection="1">
      <alignment horizontal="left"/>
      <protection/>
    </xf>
    <xf numFmtId="0" fontId="23" fillId="0" borderId="25" xfId="55" applyFont="1" applyFill="1" applyBorder="1" applyAlignment="1" applyProtection="1">
      <alignment horizontal="left"/>
      <protection/>
    </xf>
    <xf numFmtId="3" fontId="23" fillId="0" borderId="28" xfId="55" applyNumberFormat="1" applyFont="1" applyFill="1" applyBorder="1" applyAlignment="1" applyProtection="1">
      <alignment horizontal="center"/>
      <protection/>
    </xf>
    <xf numFmtId="3" fontId="23" fillId="0" borderId="29" xfId="55" applyNumberFormat="1" applyFont="1" applyFill="1" applyBorder="1" applyAlignment="1" applyProtection="1">
      <alignment horizontal="center"/>
      <protection/>
    </xf>
    <xf numFmtId="3" fontId="23" fillId="0" borderId="30" xfId="55" applyNumberFormat="1" applyFont="1" applyFill="1" applyBorder="1" applyAlignment="1" applyProtection="1">
      <alignment horizontal="center"/>
      <protection/>
    </xf>
    <xf numFmtId="3" fontId="23" fillId="0" borderId="31" xfId="55" applyNumberFormat="1" applyFont="1" applyFill="1" applyBorder="1" applyAlignment="1" applyProtection="1">
      <alignment horizontal="center"/>
      <protection/>
    </xf>
    <xf numFmtId="3" fontId="23" fillId="0" borderId="32" xfId="55" applyNumberFormat="1" applyFont="1" applyFill="1" applyBorder="1" applyAlignment="1" applyProtection="1">
      <alignment horizontal="center"/>
      <protection/>
    </xf>
    <xf numFmtId="3" fontId="23" fillId="0" borderId="33" xfId="55" applyNumberFormat="1" applyFont="1" applyFill="1" applyBorder="1" applyAlignment="1" applyProtection="1">
      <alignment horizontal="center"/>
      <protection/>
    </xf>
    <xf numFmtId="0" fontId="35" fillId="0" borderId="21" xfId="55" applyFont="1" applyFill="1" applyBorder="1" applyAlignment="1" applyProtection="1">
      <alignment horizontal="left"/>
      <protection/>
    </xf>
    <xf numFmtId="0" fontId="35" fillId="0" borderId="0" xfId="55" applyFont="1" applyFill="1" applyBorder="1" applyAlignment="1" applyProtection="1">
      <alignment horizontal="left"/>
      <protection/>
    </xf>
    <xf numFmtId="0" fontId="35" fillId="0" borderId="22" xfId="55" applyFont="1" applyFill="1" applyBorder="1" applyAlignment="1" applyProtection="1">
      <alignment horizontal="left"/>
      <protection/>
    </xf>
    <xf numFmtId="0" fontId="20" fillId="0" borderId="23" xfId="55" applyFont="1" applyFill="1" applyBorder="1" applyAlignment="1" applyProtection="1">
      <alignment horizontal="center"/>
      <protection/>
    </xf>
    <xf numFmtId="0" fontId="20" fillId="0" borderId="24" xfId="55" applyFont="1" applyFill="1" applyBorder="1" applyAlignment="1" applyProtection="1">
      <alignment horizontal="center"/>
      <protection/>
    </xf>
    <xf numFmtId="0" fontId="20" fillId="0" borderId="25" xfId="55" applyFont="1" applyFill="1" applyBorder="1" applyAlignment="1" applyProtection="1">
      <alignment horizontal="center"/>
      <protection/>
    </xf>
    <xf numFmtId="0" fontId="21" fillId="0" borderId="0" xfId="55" applyFont="1" applyAlignment="1" applyProtection="1">
      <alignment horizontal="center"/>
      <protection/>
    </xf>
    <xf numFmtId="0" fontId="23" fillId="0" borderId="14" xfId="55" applyFont="1" applyFill="1" applyBorder="1" applyAlignment="1" applyProtection="1">
      <alignment horizontal="left"/>
      <protection/>
    </xf>
    <xf numFmtId="0" fontId="21" fillId="0" borderId="15" xfId="55" applyFont="1" applyFill="1" applyBorder="1">
      <alignment/>
      <protection/>
    </xf>
    <xf numFmtId="0" fontId="21" fillId="0" borderId="16" xfId="55" applyFont="1" applyFill="1" applyBorder="1">
      <alignment/>
      <protection/>
    </xf>
    <xf numFmtId="0" fontId="21" fillId="0" borderId="32" xfId="55" applyFont="1" applyFill="1" applyBorder="1">
      <alignment/>
      <protection/>
    </xf>
    <xf numFmtId="0" fontId="21" fillId="0" borderId="33" xfId="55" applyFont="1" applyFill="1" applyBorder="1">
      <alignment/>
      <protection/>
    </xf>
    <xf numFmtId="0" fontId="23" fillId="0" borderId="14" xfId="55" applyFont="1" applyFill="1" applyBorder="1" applyAlignment="1" applyProtection="1">
      <alignment horizontal="left"/>
      <protection hidden="1"/>
    </xf>
    <xf numFmtId="0" fontId="23" fillId="0" borderId="15" xfId="55" applyFont="1" applyFill="1" applyBorder="1" applyAlignment="1" applyProtection="1">
      <alignment horizontal="left"/>
      <protection hidden="1"/>
    </xf>
    <xf numFmtId="0" fontId="23" fillId="0" borderId="16" xfId="55" applyFont="1" applyFill="1" applyBorder="1" applyAlignment="1" applyProtection="1">
      <alignment horizontal="left"/>
      <protection hidden="1"/>
    </xf>
    <xf numFmtId="188" fontId="22" fillId="0" borderId="14" xfId="55" applyNumberFormat="1" applyFont="1" applyFill="1" applyBorder="1" applyAlignment="1" applyProtection="1">
      <alignment horizontal="center"/>
      <protection hidden="1"/>
    </xf>
    <xf numFmtId="188" fontId="22" fillId="0" borderId="16" xfId="55" applyNumberFormat="1" applyFont="1" applyFill="1" applyBorder="1" applyAlignment="1" applyProtection="1">
      <alignment horizontal="center"/>
      <protection hidden="1"/>
    </xf>
    <xf numFmtId="0" fontId="23" fillId="0" borderId="14" xfId="55" applyFont="1" applyFill="1" applyBorder="1" applyAlignment="1" applyProtection="1">
      <alignment horizontal="center"/>
      <protection hidden="1"/>
    </xf>
    <xf numFmtId="0" fontId="23" fillId="0" borderId="16" xfId="55" applyFont="1" applyFill="1" applyBorder="1" applyAlignment="1" applyProtection="1">
      <alignment horizontal="center"/>
      <protection hidden="1"/>
    </xf>
    <xf numFmtId="0" fontId="20" fillId="0" borderId="0" xfId="55" applyFont="1" applyAlignment="1" applyProtection="1">
      <alignment horizontal="center"/>
      <protection hidden="1"/>
    </xf>
    <xf numFmtId="0" fontId="22" fillId="0" borderId="0" xfId="55" applyFont="1" applyBorder="1" applyAlignment="1" applyProtection="1">
      <alignment horizontal="center"/>
      <protection hidden="1"/>
    </xf>
    <xf numFmtId="0" fontId="23" fillId="0" borderId="26" xfId="55" applyFont="1" applyFill="1" applyBorder="1" applyAlignment="1" applyProtection="1">
      <alignment horizontal="center"/>
      <protection hidden="1"/>
    </xf>
    <xf numFmtId="0" fontId="23" fillId="0" borderId="19" xfId="55" applyFont="1" applyFill="1" applyBorder="1" applyAlignment="1" applyProtection="1">
      <alignment horizontal="center"/>
      <protection hidden="1"/>
    </xf>
    <xf numFmtId="0" fontId="23" fillId="0" borderId="20" xfId="55" applyFont="1" applyFill="1" applyBorder="1" applyAlignment="1" applyProtection="1">
      <alignment horizontal="center"/>
      <protection hidden="1"/>
    </xf>
    <xf numFmtId="0" fontId="23" fillId="0" borderId="23" xfId="55" applyFont="1" applyFill="1" applyBorder="1" applyAlignment="1" applyProtection="1">
      <alignment horizontal="center"/>
      <protection hidden="1"/>
    </xf>
    <xf numFmtId="0" fontId="23" fillId="0" borderId="24" xfId="55" applyFont="1" applyFill="1" applyBorder="1" applyAlignment="1" applyProtection="1">
      <alignment horizontal="center"/>
      <protection hidden="1"/>
    </xf>
    <xf numFmtId="0" fontId="23" fillId="0" borderId="25" xfId="55" applyFont="1" applyFill="1" applyBorder="1" applyAlignment="1" applyProtection="1">
      <alignment horizontal="center"/>
      <protection hidden="1"/>
    </xf>
    <xf numFmtId="0" fontId="21" fillId="0" borderId="14" xfId="55" applyFont="1" applyFill="1" applyBorder="1" applyAlignment="1" applyProtection="1">
      <alignment horizontal="left"/>
      <protection hidden="1"/>
    </xf>
    <xf numFmtId="0" fontId="21" fillId="0" borderId="15" xfId="55" applyFont="1" applyFill="1" applyBorder="1" applyAlignment="1" applyProtection="1">
      <alignment horizontal="left"/>
      <protection hidden="1"/>
    </xf>
    <xf numFmtId="0" fontId="21" fillId="0" borderId="16" xfId="55" applyFont="1" applyFill="1" applyBorder="1" applyAlignment="1" applyProtection="1">
      <alignment horizontal="left"/>
      <protection hidden="1"/>
    </xf>
    <xf numFmtId="0" fontId="20" fillId="0" borderId="0" xfId="55" applyFont="1" applyAlignment="1">
      <alignment horizontal="center"/>
      <protection/>
    </xf>
    <xf numFmtId="0" fontId="22" fillId="0" borderId="0" xfId="55" applyFont="1" applyBorder="1" applyAlignment="1">
      <alignment horizontal="center"/>
      <protection/>
    </xf>
    <xf numFmtId="197" fontId="22" fillId="0" borderId="14" xfId="42" applyNumberFormat="1" applyFont="1" applyFill="1" applyBorder="1" applyAlignment="1">
      <alignment horizontal="center"/>
    </xf>
    <xf numFmtId="197" fontId="22" fillId="0" borderId="16" xfId="42" applyNumberFormat="1" applyFont="1" applyFill="1" applyBorder="1" applyAlignment="1">
      <alignment horizontal="center"/>
    </xf>
    <xf numFmtId="0" fontId="29" fillId="0" borderId="0" xfId="54" applyFont="1" applyFill="1" applyBorder="1" applyAlignment="1">
      <alignment horizontal="center" vertical="top"/>
      <protection/>
    </xf>
    <xf numFmtId="0" fontId="30" fillId="0" borderId="0" xfId="54" applyFont="1" applyFill="1" applyBorder="1" applyAlignment="1">
      <alignment horizontal="center" vertical="top"/>
      <protection/>
    </xf>
    <xf numFmtId="0" fontId="31" fillId="0" borderId="26" xfId="54" applyFont="1" applyFill="1" applyBorder="1" applyAlignment="1">
      <alignment horizontal="left" vertical="top"/>
      <protection/>
    </xf>
    <xf numFmtId="0" fontId="31" fillId="0" borderId="19" xfId="54" applyFont="1" applyFill="1" applyBorder="1" applyAlignment="1">
      <alignment horizontal="left" vertical="top"/>
      <protection/>
    </xf>
    <xf numFmtId="0" fontId="32" fillId="16" borderId="26" xfId="54" applyFont="1" applyFill="1" applyBorder="1" applyAlignment="1">
      <alignment horizontal="center" vertical="top"/>
      <protection/>
    </xf>
    <xf numFmtId="0" fontId="2" fillId="16" borderId="20" xfId="54" applyFill="1" applyBorder="1">
      <alignment/>
      <protection/>
    </xf>
    <xf numFmtId="0" fontId="32" fillId="16" borderId="19" xfId="54" applyFont="1" applyFill="1" applyBorder="1" applyAlignment="1">
      <alignment horizontal="center" vertical="top"/>
      <protection/>
    </xf>
    <xf numFmtId="0" fontId="32" fillId="16" borderId="20" xfId="54" applyFont="1" applyFill="1" applyBorder="1" applyAlignment="1">
      <alignment horizontal="center" vertical="top"/>
      <protection/>
    </xf>
    <xf numFmtId="0" fontId="32" fillId="16" borderId="21" xfId="54" applyFont="1" applyFill="1" applyBorder="1" applyAlignment="1">
      <alignment horizontal="center" vertical="top"/>
      <protection/>
    </xf>
    <xf numFmtId="0" fontId="32" fillId="16" borderId="22" xfId="54" applyFont="1" applyFill="1" applyBorder="1" applyAlignment="1">
      <alignment horizontal="center" vertical="top"/>
      <protection/>
    </xf>
    <xf numFmtId="0" fontId="32" fillId="16" borderId="23" xfId="54" applyFont="1" applyFill="1" applyBorder="1" applyAlignment="1">
      <alignment horizontal="center" vertical="top"/>
      <protection/>
    </xf>
    <xf numFmtId="0" fontId="32" fillId="16" borderId="25" xfId="54" applyFont="1" applyFill="1" applyBorder="1" applyAlignment="1">
      <alignment horizontal="center" vertical="top"/>
      <protection/>
    </xf>
    <xf numFmtId="0" fontId="2" fillId="16" borderId="22" xfId="54" applyFill="1" applyBorder="1">
      <alignment/>
      <protection/>
    </xf>
    <xf numFmtId="0" fontId="32" fillId="16" borderId="21" xfId="54" applyFont="1" applyFill="1" applyBorder="1" applyAlignment="1">
      <alignment horizontal="center"/>
      <protection/>
    </xf>
    <xf numFmtId="0" fontId="32" fillId="16" borderId="24" xfId="54" applyFont="1" applyFill="1" applyBorder="1" applyAlignment="1">
      <alignment horizontal="center"/>
      <protection/>
    </xf>
    <xf numFmtId="0" fontId="32" fillId="16" borderId="25" xfId="54" applyFont="1" applyFill="1" applyBorder="1" applyAlignment="1">
      <alignment horizontal="center"/>
      <protection/>
    </xf>
    <xf numFmtId="0" fontId="2" fillId="16" borderId="25" xfId="54" applyFill="1" applyBorder="1">
      <alignment/>
      <protection/>
    </xf>
    <xf numFmtId="193" fontId="32" fillId="0" borderId="17" xfId="54" applyNumberFormat="1" applyFont="1" applyFill="1" applyBorder="1" applyAlignment="1">
      <alignment horizontal="center" vertical="top"/>
      <protection/>
    </xf>
    <xf numFmtId="193" fontId="32" fillId="0" borderId="14" xfId="54" applyNumberFormat="1" applyFont="1" applyFill="1" applyBorder="1" applyAlignment="1">
      <alignment horizontal="center" vertical="top"/>
      <protection/>
    </xf>
    <xf numFmtId="193" fontId="32" fillId="0" borderId="16" xfId="54" applyNumberFormat="1" applyFont="1" applyFill="1" applyBorder="1" applyAlignment="1">
      <alignment horizontal="center" vertical="top"/>
      <protection/>
    </xf>
    <xf numFmtId="193" fontId="31" fillId="0" borderId="14" xfId="54" applyNumberFormat="1" applyFont="1" applyFill="1" applyBorder="1" applyAlignment="1">
      <alignment horizontal="center" vertical="center"/>
      <protection/>
    </xf>
    <xf numFmtId="193" fontId="31" fillId="0" borderId="16" xfId="54" applyNumberFormat="1" applyFont="1" applyFill="1" applyBorder="1" applyAlignment="1">
      <alignment horizontal="center" vertical="center"/>
      <protection/>
    </xf>
    <xf numFmtId="193" fontId="33" fillId="0" borderId="0" xfId="54" applyNumberFormat="1" applyFont="1" applyFill="1" applyBorder="1" applyAlignment="1">
      <alignment horizontal="center" vertical="top"/>
      <protection/>
    </xf>
    <xf numFmtId="0" fontId="32" fillId="16" borderId="26" xfId="54" applyFont="1" applyFill="1" applyBorder="1" applyAlignment="1">
      <alignment horizontal="center" vertical="center"/>
      <protection/>
    </xf>
    <xf numFmtId="0" fontId="32" fillId="16" borderId="20" xfId="54" applyFont="1" applyFill="1" applyBorder="1" applyAlignment="1">
      <alignment horizontal="center" vertical="center"/>
      <protection/>
    </xf>
    <xf numFmtId="0" fontId="32" fillId="16" borderId="21" xfId="54" applyFont="1" applyFill="1" applyBorder="1" applyAlignment="1">
      <alignment horizontal="center" vertical="center"/>
      <protection/>
    </xf>
    <xf numFmtId="0" fontId="32" fillId="16" borderId="22" xfId="54" applyFont="1" applyFill="1" applyBorder="1" applyAlignment="1">
      <alignment horizontal="center" vertical="center"/>
      <protection/>
    </xf>
    <xf numFmtId="0" fontId="32" fillId="16" borderId="23" xfId="54" applyFont="1" applyFill="1" applyBorder="1" applyAlignment="1">
      <alignment horizontal="center" vertical="center"/>
      <protection/>
    </xf>
    <xf numFmtId="0" fontId="32" fillId="16" borderId="25" xfId="54" applyFont="1" applyFill="1" applyBorder="1" applyAlignment="1">
      <alignment horizontal="center" vertical="center"/>
      <protection/>
    </xf>
    <xf numFmtId="0" fontId="32" fillId="16" borderId="0" xfId="54" applyFont="1" applyFill="1" applyBorder="1" applyAlignment="1">
      <alignment horizontal="center" vertical="top"/>
      <protection/>
    </xf>
    <xf numFmtId="0" fontId="32" fillId="16" borderId="24" xfId="54" applyFont="1" applyFill="1" applyBorder="1" applyAlignment="1">
      <alignment horizontal="center" vertical="top"/>
      <protection/>
    </xf>
    <xf numFmtId="193" fontId="32" fillId="0" borderId="26" xfId="54" applyNumberFormat="1" applyFont="1" applyFill="1" applyBorder="1" applyAlignment="1">
      <alignment horizontal="center" vertical="top"/>
      <protection/>
    </xf>
    <xf numFmtId="193" fontId="32" fillId="0" borderId="20" xfId="54" applyNumberFormat="1" applyFont="1" applyFill="1" applyBorder="1" applyAlignment="1">
      <alignment horizontal="center" vertical="top"/>
      <protection/>
    </xf>
    <xf numFmtId="193" fontId="32" fillId="0" borderId="21" xfId="54" applyNumberFormat="1" applyFont="1" applyFill="1" applyBorder="1" applyAlignment="1">
      <alignment horizontal="center" vertical="top"/>
      <protection/>
    </xf>
    <xf numFmtId="193" fontId="32" fillId="0" borderId="22" xfId="54" applyNumberFormat="1" applyFont="1" applyFill="1" applyBorder="1" applyAlignment="1">
      <alignment horizontal="center" vertical="top"/>
      <protection/>
    </xf>
    <xf numFmtId="0" fontId="31" fillId="0" borderId="0" xfId="54" applyFont="1" applyFill="1" applyAlignment="1">
      <alignment horizontal="center"/>
      <protection/>
    </xf>
    <xf numFmtId="49" fontId="32" fillId="0" borderId="0" xfId="54" applyNumberFormat="1" applyFont="1" applyFill="1" applyBorder="1" applyAlignment="1">
      <alignment horizontal="center" vertical="top"/>
      <protection/>
    </xf>
    <xf numFmtId="193" fontId="32" fillId="0" borderId="23" xfId="54" applyNumberFormat="1" applyFont="1" applyFill="1" applyBorder="1" applyAlignment="1">
      <alignment horizontal="center" vertical="top"/>
      <protection/>
    </xf>
    <xf numFmtId="193" fontId="32" fillId="0" borderId="25" xfId="54" applyNumberFormat="1" applyFont="1" applyFill="1" applyBorder="1" applyAlignment="1">
      <alignment horizontal="center" vertical="top"/>
      <protection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Comma 3" xfId="34"/>
    <cellStyle name="Excel Built-in Normal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 2" xfId="42"/>
    <cellStyle name="เครื่องหมายจุลภาค 2 2" xfId="43"/>
    <cellStyle name="เครื่องหมายจุลภาค 3 2" xfId="44"/>
    <cellStyle name="เครื่องหมายจุลภาค 4" xfId="45"/>
    <cellStyle name="Comma" xfId="46"/>
    <cellStyle name="Comma [0]" xfId="47"/>
    <cellStyle name="ชื่อเรื่อง" xfId="48"/>
    <cellStyle name="เซลล์ตรวจสอบ" xfId="49"/>
    <cellStyle name="เซลล์ที่มีการเชื่อมโยง" xfId="50"/>
    <cellStyle name="เซลล์ที่มีลิงก์" xfId="51"/>
    <cellStyle name="ดี" xfId="52"/>
    <cellStyle name="ปกติ 2" xfId="53"/>
    <cellStyle name="ปกติ 2 3" xfId="54"/>
    <cellStyle name="ปกติ 3" xfId="55"/>
    <cellStyle name="ปกติ 3 2" xfId="56"/>
    <cellStyle name="ปกติ 4" xfId="57"/>
    <cellStyle name="ปกติ 5 2" xfId="58"/>
    <cellStyle name="ป้อนค่า" xfId="59"/>
    <cellStyle name="ปานกลาง" xfId="60"/>
    <cellStyle name="Percent" xfId="61"/>
    <cellStyle name="เปอร์เซ็นต์ 2" xfId="62"/>
    <cellStyle name="เปอร์เซ็นต์ 3" xfId="63"/>
    <cellStyle name="เปอร์เซ็นต์ 4" xfId="64"/>
    <cellStyle name="ผลรวม" xfId="65"/>
    <cellStyle name="แย่" xfId="66"/>
    <cellStyle name="Currency" xfId="67"/>
    <cellStyle name="Currency [0]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0</xdr:rowOff>
    </xdr:from>
    <xdr:to>
      <xdr:col>5</xdr:col>
      <xdr:colOff>304800</xdr:colOff>
      <xdr:row>6</xdr:row>
      <xdr:rowOff>219075</xdr:rowOff>
    </xdr:to>
    <xdr:pic>
      <xdr:nvPicPr>
        <xdr:cNvPr id="1" name="Picture 3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13049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3</xdr:row>
      <xdr:rowOff>0</xdr:rowOff>
    </xdr:to>
    <xdr:pic>
      <xdr:nvPicPr>
        <xdr:cNvPr id="1" name="Picture 12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142875</xdr:colOff>
      <xdr:row>3</xdr:row>
      <xdr:rowOff>0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28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&#3591;&#3634;&#3609;&#3611;&#3637;%202556\&#3648;&#3604;&#3639;&#3629;&#3609;%20&#3585;.&#3588;%2056\&#3606;&#3609;&#3609;%20&#3588;&#3626;&#3621;.&#3649;&#3621;&#3632;&#3619;&#3634;&#3591;&#3619;&#3632;&#3610;&#3634;&#3618;&#3609;&#3657;&#3635;%20&#3648;&#3586;&#3657;&#3634;&#3585;&#3621;&#3640;&#3656;&#3617;&#3629;&#3634;&#3588;&#3634;&#3619;&#3648;&#3619;&#3637;&#3618;&#3609;\&#3606;&#3609;&#3609;%20&#3588;&#3626;&#3621;.&#3649;&#3621;&#3632;&#3619;&#3634;&#3591;&#3619;&#3632;&#3610;&#3634;&#3618;&#3609;&#3657;&#3635;(&#3619;&#3634;&#3588;&#3634;&#3605;&#3634;&#3617;&#3626;&#3633;&#3597;&#3597;&#363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kannika\&#3591;&#3634;&#3609;%20&#3611;&#3637;%202561\&#3648;&#3604;&#3639;&#3629;&#3609;%20&#3617;.&#3588;%2061\&#3611;&#3619;&#3633;&#3610;&#3611;&#3619;&#3640;&#3591;&#3627;&#3657;&#3629;&#3591;%20726%20&#3629;&#3634;&#3588;&#3634;&#3619;%207\&#3611;&#3619;&#3633;&#3610;&#3611;&#3619;&#3640;&#3591;&#3627;&#3657;&#3629;&#3591;%20726%20&#3629;&#3634;&#3588;&#3634;&#3619;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&#3591;&#3634;&#3609;%20&#3611;&#3637;%202557\&#3648;&#3604;&#3639;&#3629;&#3609;%20&#3605;.&#3588;%2057\&#3611;&#3619;&#3633;&#3610;&#3611;&#3619;&#3640;&#3591;&#3627;&#3629;&#3614;&#3633;&#3585;&#3609;&#3633;&#3585;&#3624;&#3638;&#3585;&#3625;&#3634;\&#3611;&#3619;&#3633;&#3610;&#3611;&#3619;&#3640;&#3591;&#3627;&#3657;&#3629;&#3591;&#3609;&#3657;&#3635;&#3627;&#3629;&#3614;&#3633;&#3585;%20(&#3619;&#3634;&#3588;&#3634;&#3605;&#3634;&#3617;&#3626;&#3633;&#3597;&#3597;&#363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kannika\&#3591;&#3634;&#3609;%20&#3611;&#3637;%202564\&#3585;.&#3614;%2064\&#3586;&#3629;&#3591;&#3610;&#3611;&#3637;%202565\&#3629;&#3634;&#3588;&#3634;&#3619;%2011%20&#3588;&#3603;&#3632;&#3617;&#3609;&#3640;&#3625;&#3618;&#3660;&#3631;\&#3611;&#3619;&#3633;&#3610;&#3611;&#3619;&#3640;&#3591;&#3627;&#3657;&#3629;&#3591;%201122%20&#3629;&#3634;&#3588;&#3634;&#3619;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annika\&#3591;&#3634;&#3609;%20&#3611;&#3637;%202558\&#3648;&#3604;&#3639;&#3629;&#3609;%20&#3614;.&#3588;%2058\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\&#3619;&#3634;&#3588;&#3634;&#3585;&#3621;&#3634;&#3591;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%20(&#3607;&#3640;&#3656;&#3591;&#3585;&#3632;&#3650;&#3621;&#3656;)%20&#3588;&#3619;&#3633;&#3657;&#3591;&#3607;&#3637;&#3656;3%20(11%20&#3614;.&#3588;%2058)%20(&#3649;&#3585;&#3657;&#3652;&#3586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actor%20F\Fbuild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actor%20F\Fbuild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kannika\&#3591;&#3634;&#3609;%20&#3611;&#3637;%202563\&#3648;&#3604;&#3639;&#3629;&#3609;%20&#3585;.&#3614;%2063\&#3586;&#3629;&#3591;&#3610;%2064\&#3605;&#3636;&#3604;&#3605;&#3633;&#3657;&#3591;&#3605;&#3634;&#3586;&#3656;&#3634;&#3618;&#3585;&#3633;&#3609;&#3609;&#3585;\&#3605;&#3636;&#3604;&#3605;&#3633;&#3657;&#3591;&#3605;&#3634;&#3586;&#3656;&#3634;&#3618;&#3585;&#3633;&#3609;&#3609;&#3585;%20(15%20&#3614;.&#3588;%2063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FACTOR F อาคาร "/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 "/>
      <sheetName val="รายละเอียด"/>
      <sheetName val="FACTOR F อาคาร"/>
      <sheetName val="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รายละเอียด (2)"/>
      <sheetName val="FACTOR F อาคาร 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ก "/>
      <sheetName val="สรุป"/>
      <sheetName val="สรุปวัสดุ"/>
      <sheetName val="รายละเอียด"/>
      <sheetName val="FACTOR F อาคาร "/>
      <sheetName val="งวดงาน "/>
      <sheetName val="DATA"/>
    </sheetNames>
    <sheetDataSet>
      <sheetData sheetId="1">
        <row r="3">
          <cell r="A3" t="str">
            <v>มหาวิทยาลัยราชภัฏอุตรดิตถ์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งานโครงสร้าง 34"/>
      <sheetName val="งานสถาปัตย์ 52"/>
      <sheetName val="งานสุขาภิบาล59"/>
      <sheetName val="งานไฟฟ้า 92"/>
      <sheetName val="งานปรับอากาศ98"/>
      <sheetName val="ถนนทางเท้า"/>
      <sheetName val="ตกแต่งภายใน"/>
      <sheetName val="FACTOR F อาคาร "/>
      <sheetName val="ภูมิทัศน์ (2)"/>
      <sheetName val="ลิฟต์ 99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5">
          <cell r="D5">
            <v>0</v>
          </cell>
        </row>
        <row r="6">
          <cell r="D6">
            <v>0</v>
          </cell>
        </row>
      </sheetData>
      <sheetData sheetId="4">
        <row r="52">
          <cell r="G52">
            <v>5</v>
          </cell>
        </row>
        <row r="53">
          <cell r="G53">
            <v>5</v>
          </cell>
        </row>
        <row r="54">
          <cell r="G54">
            <v>5</v>
          </cell>
        </row>
        <row r="55">
          <cell r="G55">
            <v>4.5</v>
          </cell>
        </row>
        <row r="56">
          <cell r="G56">
            <v>4.5</v>
          </cell>
        </row>
        <row r="57">
          <cell r="G57">
            <v>4.5</v>
          </cell>
        </row>
        <row r="58">
          <cell r="G58">
            <v>4.5</v>
          </cell>
        </row>
        <row r="59">
          <cell r="G59">
            <v>4</v>
          </cell>
        </row>
        <row r="60">
          <cell r="G60">
            <v>4</v>
          </cell>
        </row>
        <row r="61">
          <cell r="G61">
            <v>4</v>
          </cell>
        </row>
        <row r="62">
          <cell r="G62">
            <v>4</v>
          </cell>
        </row>
        <row r="63">
          <cell r="G63">
            <v>4</v>
          </cell>
        </row>
        <row r="64">
          <cell r="G64">
            <v>4</v>
          </cell>
        </row>
        <row r="65">
          <cell r="G65">
            <v>4</v>
          </cell>
        </row>
        <row r="66">
          <cell r="G66">
            <v>4</v>
          </cell>
        </row>
        <row r="67">
          <cell r="G67">
            <v>3.5</v>
          </cell>
        </row>
        <row r="68">
          <cell r="G68">
            <v>3.5</v>
          </cell>
        </row>
        <row r="69">
          <cell r="G69">
            <v>3.5</v>
          </cell>
        </row>
        <row r="70">
          <cell r="G70">
            <v>3.5</v>
          </cell>
        </row>
        <row r="71">
          <cell r="G71">
            <v>3.5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6">
          <cell r="I6">
            <v>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ปก "/>
      <sheetName val="สรุป"/>
      <sheetName val="สรุปวัสดุ"/>
      <sheetName val="รายละเอียด"/>
      <sheetName val="FACTOR F อาคาร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3">
      <selection activeCell="A29" sqref="A29:I29"/>
    </sheetView>
  </sheetViews>
  <sheetFormatPr defaultColWidth="9.140625" defaultRowHeight="12.75"/>
  <cols>
    <col min="1" max="16384" width="9.140625" style="7" customWidth="1"/>
  </cols>
  <sheetData>
    <row r="1" spans="2:10" ht="21.75">
      <c r="B1" s="6"/>
      <c r="C1" s="6"/>
      <c r="D1" s="6"/>
      <c r="E1" s="6"/>
      <c r="F1" s="6"/>
      <c r="G1" s="6"/>
      <c r="H1" s="6"/>
      <c r="I1" s="6"/>
      <c r="J1" s="6"/>
    </row>
    <row r="2" spans="2:10" ht="21.75">
      <c r="B2" s="6"/>
      <c r="C2" s="6"/>
      <c r="D2" s="6"/>
      <c r="E2" s="6"/>
      <c r="F2" s="6"/>
      <c r="G2" s="6"/>
      <c r="H2" s="6"/>
      <c r="I2" s="6"/>
      <c r="J2" s="6"/>
    </row>
    <row r="3" spans="2:10" ht="21.75">
      <c r="B3" s="6"/>
      <c r="C3" s="6"/>
      <c r="D3" s="6"/>
      <c r="E3" s="6"/>
      <c r="F3" s="6"/>
      <c r="G3" s="6"/>
      <c r="H3" s="6"/>
      <c r="I3" s="6"/>
      <c r="J3" s="6"/>
    </row>
    <row r="4" spans="2:10" ht="21.75">
      <c r="B4" s="6"/>
      <c r="C4" s="6"/>
      <c r="D4" s="6"/>
      <c r="E4" s="6"/>
      <c r="F4" s="6"/>
      <c r="G4" s="6"/>
      <c r="H4" s="6"/>
      <c r="I4" s="6"/>
      <c r="J4" s="6"/>
    </row>
    <row r="5" spans="2:10" ht="21.75">
      <c r="B5" s="6"/>
      <c r="C5" s="6"/>
      <c r="D5" s="6"/>
      <c r="E5" s="6"/>
      <c r="F5" s="6"/>
      <c r="G5" s="6"/>
      <c r="H5" s="6"/>
      <c r="I5" s="6"/>
      <c r="J5" s="6"/>
    </row>
    <row r="6" spans="2:10" ht="21.75">
      <c r="B6" s="6"/>
      <c r="C6" s="6"/>
      <c r="D6" s="6"/>
      <c r="E6" s="6"/>
      <c r="F6" s="6"/>
      <c r="G6" s="6"/>
      <c r="H6" s="6"/>
      <c r="I6" s="6"/>
      <c r="J6" s="6"/>
    </row>
    <row r="7" spans="2:10" ht="21.75">
      <c r="B7" s="6"/>
      <c r="C7" s="6"/>
      <c r="D7" s="6"/>
      <c r="E7" s="6"/>
      <c r="F7" s="6"/>
      <c r="G7" s="6"/>
      <c r="H7" s="6"/>
      <c r="I7" s="6"/>
      <c r="J7" s="6"/>
    </row>
    <row r="8" spans="1:10" ht="30.75">
      <c r="A8" s="261" t="s">
        <v>15</v>
      </c>
      <c r="B8" s="261"/>
      <c r="C8" s="261"/>
      <c r="D8" s="261"/>
      <c r="E8" s="261"/>
      <c r="F8" s="261"/>
      <c r="G8" s="261"/>
      <c r="H8" s="261"/>
      <c r="I8" s="261"/>
      <c r="J8" s="8"/>
    </row>
    <row r="9" spans="2:10" ht="18.75">
      <c r="B9" s="6"/>
      <c r="C9" s="6"/>
      <c r="D9" s="6"/>
      <c r="E9" s="6"/>
      <c r="F9" s="6"/>
      <c r="G9" s="6"/>
      <c r="H9" s="6"/>
      <c r="I9" s="6"/>
      <c r="J9" s="6"/>
    </row>
    <row r="10" spans="1:10" ht="28.5">
      <c r="A10" s="260" t="str">
        <f>สรุป!A2</f>
        <v>โครงการปรับปรุงอาคารโรงเรียนสาธิต</v>
      </c>
      <c r="B10" s="260"/>
      <c r="C10" s="260"/>
      <c r="D10" s="260"/>
      <c r="E10" s="260"/>
      <c r="F10" s="260"/>
      <c r="G10" s="260"/>
      <c r="H10" s="260"/>
      <c r="I10" s="260"/>
      <c r="J10" s="9"/>
    </row>
    <row r="11" spans="2:10" ht="28.5">
      <c r="B11" s="260" t="s">
        <v>9</v>
      </c>
      <c r="C11" s="260"/>
      <c r="D11" s="260"/>
      <c r="E11" s="260"/>
      <c r="F11" s="260"/>
      <c r="G11" s="260"/>
      <c r="H11" s="260"/>
      <c r="I11" s="260"/>
      <c r="J11" s="9"/>
    </row>
    <row r="12" spans="2:10" ht="18.75">
      <c r="B12" s="6"/>
      <c r="C12" s="6"/>
      <c r="D12" s="6"/>
      <c r="E12" s="6"/>
      <c r="F12" s="6"/>
      <c r="G12" s="6"/>
      <c r="H12" s="6"/>
      <c r="I12" s="6"/>
      <c r="J12" s="6"/>
    </row>
    <row r="13" spans="2:10" ht="18.75">
      <c r="B13" s="6"/>
      <c r="C13" s="6"/>
      <c r="D13" s="6"/>
      <c r="E13" s="6"/>
      <c r="F13" s="6"/>
      <c r="G13" s="6"/>
      <c r="H13" s="6"/>
      <c r="I13" s="6"/>
      <c r="J13" s="6"/>
    </row>
    <row r="14" spans="2:10" ht="18.75">
      <c r="B14" s="6"/>
      <c r="C14" s="6"/>
      <c r="D14" s="6"/>
      <c r="E14" s="6"/>
      <c r="F14" s="6"/>
      <c r="G14" s="6"/>
      <c r="H14" s="6"/>
      <c r="I14" s="6"/>
      <c r="J14" s="6"/>
    </row>
    <row r="15" spans="2:10" ht="18.75">
      <c r="B15" s="6"/>
      <c r="C15" s="6"/>
      <c r="D15" s="6"/>
      <c r="E15" s="6"/>
      <c r="F15" s="6"/>
      <c r="G15" s="6"/>
      <c r="H15" s="6"/>
      <c r="I15" s="6"/>
      <c r="J15" s="6"/>
    </row>
    <row r="16" spans="2:10" ht="18.75">
      <c r="B16" s="6"/>
      <c r="C16" s="6"/>
      <c r="D16" s="6"/>
      <c r="E16" s="6"/>
      <c r="F16" s="6"/>
      <c r="G16" s="6"/>
      <c r="H16" s="6"/>
      <c r="I16" s="6"/>
      <c r="J16" s="6"/>
    </row>
    <row r="17" spans="2:10" ht="18.75">
      <c r="B17" s="6"/>
      <c r="C17" s="6"/>
      <c r="D17" s="6"/>
      <c r="E17" s="6"/>
      <c r="F17" s="6"/>
      <c r="G17" s="6"/>
      <c r="H17" s="6"/>
      <c r="I17" s="6"/>
      <c r="J17" s="6"/>
    </row>
    <row r="18" spans="2:10" ht="18.75">
      <c r="B18" s="6"/>
      <c r="C18" s="6"/>
      <c r="D18" s="6"/>
      <c r="E18" s="6"/>
      <c r="F18" s="6"/>
      <c r="G18" s="6"/>
      <c r="H18" s="6"/>
      <c r="I18" s="6"/>
      <c r="J18" s="6"/>
    </row>
    <row r="19" spans="2:10" ht="18.75">
      <c r="B19" s="6"/>
      <c r="C19" s="6"/>
      <c r="D19" s="6"/>
      <c r="E19" s="6"/>
      <c r="F19" s="6"/>
      <c r="G19" s="6"/>
      <c r="H19" s="6"/>
      <c r="I19" s="6"/>
      <c r="J19" s="6"/>
    </row>
    <row r="20" spans="2:10" ht="18.75">
      <c r="B20" s="6"/>
      <c r="C20" s="6"/>
      <c r="D20" s="6"/>
      <c r="E20" s="6"/>
      <c r="F20" s="6"/>
      <c r="G20" s="6"/>
      <c r="H20" s="6"/>
      <c r="I20" s="6"/>
      <c r="J20" s="6"/>
    </row>
    <row r="21" spans="2:10" ht="18.75">
      <c r="B21" s="6"/>
      <c r="C21" s="6"/>
      <c r="D21" s="6"/>
      <c r="E21" s="6"/>
      <c r="F21" s="6"/>
      <c r="G21" s="6"/>
      <c r="H21" s="6"/>
      <c r="I21" s="6"/>
      <c r="J21" s="6"/>
    </row>
    <row r="22" spans="2:10" ht="18.75">
      <c r="B22" s="6"/>
      <c r="C22" s="6"/>
      <c r="D22" s="6"/>
      <c r="E22" s="6"/>
      <c r="F22" s="6"/>
      <c r="G22" s="6"/>
      <c r="H22" s="6"/>
      <c r="I22" s="6"/>
      <c r="J22" s="6"/>
    </row>
    <row r="23" spans="2:10" ht="18.75">
      <c r="B23" s="6"/>
      <c r="C23" s="6"/>
      <c r="D23" s="6"/>
      <c r="E23" s="6"/>
      <c r="F23" s="6"/>
      <c r="G23" s="6"/>
      <c r="H23" s="6"/>
      <c r="I23" s="6"/>
      <c r="J23" s="6"/>
    </row>
    <row r="24" spans="2:10" ht="18.75">
      <c r="B24" s="6"/>
      <c r="C24" s="6"/>
      <c r="D24" s="6"/>
      <c r="E24" s="6"/>
      <c r="F24" s="6"/>
      <c r="G24" s="6"/>
      <c r="H24" s="6"/>
      <c r="I24" s="6"/>
      <c r="J24" s="6"/>
    </row>
    <row r="25" spans="2:10" ht="18.75">
      <c r="B25" s="6"/>
      <c r="C25" s="6"/>
      <c r="D25" s="6"/>
      <c r="E25" s="6"/>
      <c r="F25" s="6"/>
      <c r="G25" s="6"/>
      <c r="H25" s="6"/>
      <c r="I25" s="6"/>
      <c r="J25" s="6"/>
    </row>
    <row r="26" spans="2:10" ht="18.75">
      <c r="B26" s="6"/>
      <c r="C26" s="6"/>
      <c r="D26" s="6"/>
      <c r="E26" s="6"/>
      <c r="F26" s="6"/>
      <c r="G26" s="6"/>
      <c r="H26" s="6"/>
      <c r="I26" s="6"/>
      <c r="J26" s="6"/>
    </row>
    <row r="27" spans="1:10" ht="23.25">
      <c r="A27" s="262" t="s">
        <v>16</v>
      </c>
      <c r="B27" s="262"/>
      <c r="C27" s="262"/>
      <c r="D27" s="262"/>
      <c r="E27" s="262"/>
      <c r="F27" s="262"/>
      <c r="G27" s="262"/>
      <c r="H27" s="262"/>
      <c r="I27" s="262"/>
      <c r="J27" s="10"/>
    </row>
    <row r="28" spans="1:10" ht="23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23.25">
      <c r="A29" s="259" t="s">
        <v>18</v>
      </c>
      <c r="B29" s="259"/>
      <c r="C29" s="259"/>
      <c r="D29" s="259"/>
      <c r="E29" s="259"/>
      <c r="F29" s="259"/>
      <c r="G29" s="259"/>
      <c r="H29" s="259"/>
      <c r="I29" s="259"/>
      <c r="J29" s="13"/>
    </row>
    <row r="30" spans="1:10" ht="23.25">
      <c r="A30" s="259" t="s">
        <v>17</v>
      </c>
      <c r="B30" s="259"/>
      <c r="C30" s="259"/>
      <c r="D30" s="259"/>
      <c r="E30" s="259"/>
      <c r="F30" s="259"/>
      <c r="G30" s="259"/>
      <c r="H30" s="259"/>
      <c r="I30" s="259"/>
      <c r="J30" s="13"/>
    </row>
    <row r="31" spans="1:10" ht="23.25">
      <c r="A31" s="259" t="s">
        <v>9</v>
      </c>
      <c r="B31" s="259"/>
      <c r="C31" s="259"/>
      <c r="D31" s="259"/>
      <c r="E31" s="259"/>
      <c r="F31" s="259"/>
      <c r="G31" s="259"/>
      <c r="H31" s="259"/>
      <c r="I31" s="259"/>
      <c r="J31" s="13"/>
    </row>
    <row r="32" spans="2:10" ht="23.25">
      <c r="B32" s="12"/>
      <c r="C32" s="12"/>
      <c r="D32" s="12"/>
      <c r="E32" s="12"/>
      <c r="F32" s="12"/>
      <c r="G32" s="12"/>
      <c r="H32" s="12"/>
      <c r="I32" s="12"/>
      <c r="J32" s="13"/>
    </row>
    <row r="33" spans="2:10" ht="23.25">
      <c r="B33" s="12"/>
      <c r="C33" s="12"/>
      <c r="D33" s="12"/>
      <c r="E33" s="12"/>
      <c r="F33" s="12"/>
      <c r="G33" s="12"/>
      <c r="H33" s="12"/>
      <c r="I33" s="12"/>
      <c r="J33" s="13"/>
    </row>
    <row r="34" spans="2:10" ht="23.25">
      <c r="B34" s="12"/>
      <c r="C34" s="12"/>
      <c r="D34" s="12"/>
      <c r="E34" s="12"/>
      <c r="F34" s="12"/>
      <c r="G34" s="12"/>
      <c r="H34" s="12"/>
      <c r="I34" s="12"/>
      <c r="J34" s="13"/>
    </row>
    <row r="35" spans="2:10" ht="18.75">
      <c r="B35" s="6"/>
      <c r="C35" s="6"/>
      <c r="D35" s="6"/>
      <c r="E35" s="6"/>
      <c r="F35" s="6"/>
      <c r="G35" s="6"/>
      <c r="H35" s="6"/>
      <c r="I35" s="6"/>
      <c r="J35" s="6"/>
    </row>
    <row r="36" spans="1:10" ht="18.75">
      <c r="A36" s="14"/>
      <c r="B36" s="14"/>
      <c r="C36" s="14"/>
      <c r="D36" s="14"/>
      <c r="E36" s="14"/>
      <c r="F36" s="14"/>
      <c r="G36" s="14"/>
      <c r="H36" s="14"/>
      <c r="I36" s="14"/>
      <c r="J36" s="15"/>
    </row>
    <row r="37" ht="18.75">
      <c r="J37" s="16"/>
    </row>
  </sheetData>
  <sheetProtection/>
  <mergeCells count="7">
    <mergeCell ref="A29:I29"/>
    <mergeCell ref="A30:I30"/>
    <mergeCell ref="A31:I31"/>
    <mergeCell ref="B11:I11"/>
    <mergeCell ref="A10:I10"/>
    <mergeCell ref="A8:I8"/>
    <mergeCell ref="A27:I27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2"/>
  <headerFooter>
    <oddFooter>&amp;C&amp;"TH SarabunPSK,ธรรมดา"&amp;11กลุ่มงานโยธาและสถาปัตยกรรม สำนักงานอธิการบดี มหาวิทยาลัยราชภัฏอุตรดิตถ์ 
27 ถนนอินใจมี ตำบลท่าอิฐ อำเภอเมือง จังหวัดอุตรดิตถ์ 53000  โทร. 0-5541-1096, 0-5541-6601-31   โทรสาร 0-5541-1296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26"/>
  <sheetViews>
    <sheetView view="pageBreakPreview" zoomScale="89" zoomScaleSheetLayoutView="89" zoomScalePageLayoutView="0" workbookViewId="0" topLeftCell="A10">
      <selection activeCell="D9" sqref="D9"/>
    </sheetView>
  </sheetViews>
  <sheetFormatPr defaultColWidth="9.140625" defaultRowHeight="12.75"/>
  <cols>
    <col min="1" max="1" width="7.421875" style="2" customWidth="1"/>
    <col min="2" max="2" width="11.28125" style="2" customWidth="1"/>
    <col min="3" max="3" width="2.8515625" style="2" customWidth="1"/>
    <col min="4" max="4" width="8.8515625" style="2" customWidth="1"/>
    <col min="5" max="5" width="16.28125" style="2" customWidth="1"/>
    <col min="6" max="8" width="8.7109375" style="2" customWidth="1"/>
    <col min="9" max="9" width="20.8515625" style="2" customWidth="1"/>
    <col min="10" max="10" width="9.140625" style="2" customWidth="1"/>
    <col min="11" max="11" width="15.140625" style="3" bestFit="1" customWidth="1"/>
    <col min="12" max="16384" width="9.140625" style="2" customWidth="1"/>
  </cols>
  <sheetData>
    <row r="1" spans="1:9" ht="27.75">
      <c r="A1" s="263" t="s">
        <v>31</v>
      </c>
      <c r="B1" s="263"/>
      <c r="C1" s="263"/>
      <c r="D1" s="263"/>
      <c r="E1" s="263"/>
      <c r="F1" s="263"/>
      <c r="G1" s="263"/>
      <c r="H1" s="263"/>
      <c r="I1" s="263"/>
    </row>
    <row r="2" spans="1:9" ht="24">
      <c r="A2" s="264" t="s">
        <v>83</v>
      </c>
      <c r="B2" s="264"/>
      <c r="C2" s="264"/>
      <c r="D2" s="264"/>
      <c r="E2" s="264"/>
      <c r="F2" s="264"/>
      <c r="G2" s="264"/>
      <c r="H2" s="264"/>
      <c r="I2" s="264"/>
    </row>
    <row r="3" spans="1:9" ht="24">
      <c r="A3" s="264" t="s">
        <v>9</v>
      </c>
      <c r="B3" s="264"/>
      <c r="C3" s="264"/>
      <c r="D3" s="264"/>
      <c r="E3" s="264"/>
      <c r="F3" s="264"/>
      <c r="G3" s="264"/>
      <c r="H3" s="264"/>
      <c r="I3" s="264"/>
    </row>
    <row r="4" spans="1:9" ht="21.75">
      <c r="A4" s="38" t="s">
        <v>0</v>
      </c>
      <c r="B4" s="265" t="s">
        <v>1</v>
      </c>
      <c r="C4" s="266"/>
      <c r="D4" s="266"/>
      <c r="E4" s="267"/>
      <c r="F4" s="268" t="s">
        <v>27</v>
      </c>
      <c r="G4" s="268"/>
      <c r="H4" s="268"/>
      <c r="I4" s="38" t="s">
        <v>32</v>
      </c>
    </row>
    <row r="5" spans="1:9" ht="18.75">
      <c r="A5" s="38">
        <v>1</v>
      </c>
      <c r="B5" s="269" t="s">
        <v>33</v>
      </c>
      <c r="C5" s="270"/>
      <c r="D5" s="270"/>
      <c r="E5" s="271"/>
      <c r="F5" s="265"/>
      <c r="G5" s="266"/>
      <c r="H5" s="267"/>
      <c r="I5" s="39"/>
    </row>
    <row r="6" spans="1:11" ht="18.75">
      <c r="A6" s="40"/>
      <c r="B6" s="272" t="s">
        <v>34</v>
      </c>
      <c r="C6" s="273"/>
      <c r="D6" s="273"/>
      <c r="E6" s="274"/>
      <c r="F6" s="275"/>
      <c r="G6" s="276"/>
      <c r="H6" s="277"/>
      <c r="I6" s="41"/>
      <c r="K6" s="3" t="s">
        <v>35</v>
      </c>
    </row>
    <row r="7" spans="1:9" ht="18.75">
      <c r="A7" s="40"/>
      <c r="B7" s="272" t="s">
        <v>36</v>
      </c>
      <c r="C7" s="273"/>
      <c r="D7" s="273"/>
      <c r="E7" s="274"/>
      <c r="F7" s="275"/>
      <c r="G7" s="276"/>
      <c r="H7" s="277"/>
      <c r="I7" s="41"/>
    </row>
    <row r="8" spans="1:9" ht="19.5" thickBot="1">
      <c r="A8" s="42"/>
      <c r="B8" s="278" t="s">
        <v>37</v>
      </c>
      <c r="C8" s="279"/>
      <c r="D8" s="279"/>
      <c r="E8" s="280"/>
      <c r="F8" s="281"/>
      <c r="G8" s="282"/>
      <c r="H8" s="283"/>
      <c r="I8" s="43"/>
    </row>
    <row r="9" spans="1:11" ht="20.25" thickBot="1" thickTop="1">
      <c r="A9" s="44">
        <f>A5+1</f>
        <v>2</v>
      </c>
      <c r="B9" s="45" t="s">
        <v>38</v>
      </c>
      <c r="C9" s="46" t="s">
        <v>39</v>
      </c>
      <c r="D9" s="47"/>
      <c r="E9" s="48"/>
      <c r="F9" s="284"/>
      <c r="G9" s="285"/>
      <c r="H9" s="286"/>
      <c r="I9" s="49" t="s">
        <v>40</v>
      </c>
      <c r="K9" s="50"/>
    </row>
    <row r="10" spans="1:11" ht="19.5" thickTop="1">
      <c r="A10" s="38">
        <f>A9+1</f>
        <v>3</v>
      </c>
      <c r="B10" s="269" t="s">
        <v>41</v>
      </c>
      <c r="C10" s="270"/>
      <c r="D10" s="270"/>
      <c r="E10" s="271"/>
      <c r="F10" s="275"/>
      <c r="G10" s="276"/>
      <c r="H10" s="277"/>
      <c r="I10" s="51"/>
      <c r="K10" s="50"/>
    </row>
    <row r="11" spans="1:9" ht="21">
      <c r="A11" s="40"/>
      <c r="B11" s="287" t="s">
        <v>458</v>
      </c>
      <c r="C11" s="288"/>
      <c r="D11" s="288"/>
      <c r="E11" s="289"/>
      <c r="F11" s="275"/>
      <c r="G11" s="276"/>
      <c r="H11" s="277"/>
      <c r="I11" s="52"/>
    </row>
    <row r="12" spans="1:9" ht="18.75">
      <c r="A12" s="40"/>
      <c r="B12" s="272" t="s">
        <v>459</v>
      </c>
      <c r="C12" s="273"/>
      <c r="D12" s="273"/>
      <c r="E12" s="274"/>
      <c r="F12" s="275"/>
      <c r="G12" s="276"/>
      <c r="H12" s="277"/>
      <c r="I12" s="52"/>
    </row>
    <row r="13" spans="1:9" ht="18.75">
      <c r="A13" s="40"/>
      <c r="B13" s="272"/>
      <c r="C13" s="273"/>
      <c r="D13" s="273"/>
      <c r="E13" s="274"/>
      <c r="F13" s="275"/>
      <c r="G13" s="276"/>
      <c r="H13" s="277"/>
      <c r="I13" s="52"/>
    </row>
    <row r="14" spans="1:9" ht="18.75">
      <c r="A14" s="40"/>
      <c r="B14" s="272"/>
      <c r="C14" s="273"/>
      <c r="D14" s="273"/>
      <c r="E14" s="274"/>
      <c r="F14" s="275"/>
      <c r="G14" s="276"/>
      <c r="H14" s="277"/>
      <c r="I14" s="52"/>
    </row>
    <row r="15" spans="1:9" ht="18.75">
      <c r="A15" s="40"/>
      <c r="B15" s="272"/>
      <c r="C15" s="273"/>
      <c r="D15" s="273"/>
      <c r="E15" s="274"/>
      <c r="F15" s="275"/>
      <c r="G15" s="276"/>
      <c r="H15" s="277"/>
      <c r="I15" s="52"/>
    </row>
    <row r="16" spans="1:11" ht="19.5" thickBot="1">
      <c r="A16" s="42"/>
      <c r="B16" s="278" t="s">
        <v>42</v>
      </c>
      <c r="C16" s="279"/>
      <c r="D16" s="279"/>
      <c r="E16" s="279"/>
      <c r="F16" s="281"/>
      <c r="G16" s="282"/>
      <c r="H16" s="283"/>
      <c r="I16" s="49"/>
      <c r="K16" s="50"/>
    </row>
    <row r="17" spans="1:9" ht="20.25" thickBot="1" thickTop="1">
      <c r="A17" s="42">
        <f>A10+1</f>
        <v>4</v>
      </c>
      <c r="B17" s="278" t="s">
        <v>43</v>
      </c>
      <c r="C17" s="279"/>
      <c r="D17" s="279"/>
      <c r="E17" s="280"/>
      <c r="F17" s="281"/>
      <c r="G17" s="282"/>
      <c r="H17" s="283"/>
      <c r="I17" s="49" t="s">
        <v>44</v>
      </c>
    </row>
    <row r="18" spans="1:9" ht="20.25" thickBot="1" thickTop="1">
      <c r="A18" s="53">
        <f>SUM(A17+1)</f>
        <v>5</v>
      </c>
      <c r="B18" s="294" t="s">
        <v>11</v>
      </c>
      <c r="C18" s="295"/>
      <c r="D18" s="295"/>
      <c r="E18" s="296"/>
      <c r="F18" s="284"/>
      <c r="G18" s="297"/>
      <c r="H18" s="298"/>
      <c r="I18" s="54"/>
    </row>
    <row r="19" spans="1:9" ht="26.25" customHeight="1" thickTop="1">
      <c r="A19" s="290" t="str">
        <f>"("&amp;_xlfn.BAHTTEXT(F18)&amp;")"</f>
        <v>(ศูนย์บาทถ้วน)</v>
      </c>
      <c r="B19" s="291"/>
      <c r="C19" s="291"/>
      <c r="D19" s="291"/>
      <c r="E19" s="291"/>
      <c r="F19" s="291"/>
      <c r="G19" s="291"/>
      <c r="H19" s="291"/>
      <c r="I19" s="292"/>
    </row>
    <row r="20" spans="2:9" ht="18.75">
      <c r="B20" s="4"/>
      <c r="C20" s="4"/>
      <c r="D20" s="4"/>
      <c r="E20" s="4"/>
      <c r="F20" s="4"/>
      <c r="G20" s="4"/>
      <c r="H20" s="4"/>
      <c r="I20" s="4"/>
    </row>
    <row r="21" spans="6:9" ht="18.75">
      <c r="F21" s="132" t="s">
        <v>12</v>
      </c>
      <c r="G21" s="293" t="s">
        <v>13</v>
      </c>
      <c r="H21" s="293"/>
      <c r="I21" s="293"/>
    </row>
    <row r="22" spans="7:9" ht="18.75">
      <c r="G22" s="293" t="s">
        <v>84</v>
      </c>
      <c r="H22" s="293"/>
      <c r="I22" s="293"/>
    </row>
    <row r="23" spans="7:9" ht="18.75">
      <c r="G23" s="293" t="s">
        <v>14</v>
      </c>
      <c r="H23" s="293"/>
      <c r="I23" s="293"/>
    </row>
    <row r="24" spans="2:4" ht="18.75">
      <c r="B24" s="55"/>
      <c r="C24" s="3"/>
      <c r="D24" s="3"/>
    </row>
    <row r="25" spans="2:6" ht="18.75">
      <c r="B25" s="55"/>
      <c r="F25" s="3"/>
    </row>
    <row r="26" spans="2:6" ht="18.75">
      <c r="B26" s="3"/>
      <c r="F26" s="3"/>
    </row>
  </sheetData>
  <sheetProtection formatCells="0" formatColumns="0" formatRows="0" insertColumns="0" insertRows="0" insertHyperlinks="0" deleteColumns="0" deleteRows="0" selectLockedCells="1" sort="0" autoFilter="0" pivotTables="0"/>
  <mergeCells count="36">
    <mergeCell ref="A19:I19"/>
    <mergeCell ref="G21:I21"/>
    <mergeCell ref="G22:I22"/>
    <mergeCell ref="G23:I23"/>
    <mergeCell ref="B16:E16"/>
    <mergeCell ref="F16:H16"/>
    <mergeCell ref="B17:E17"/>
    <mergeCell ref="F17:H17"/>
    <mergeCell ref="B18:E18"/>
    <mergeCell ref="F18:H18"/>
    <mergeCell ref="B13:E13"/>
    <mergeCell ref="F13:H13"/>
    <mergeCell ref="B14:E14"/>
    <mergeCell ref="F14:H14"/>
    <mergeCell ref="B15:E15"/>
    <mergeCell ref="F15:H15"/>
    <mergeCell ref="F9:H9"/>
    <mergeCell ref="B10:E10"/>
    <mergeCell ref="F10:H10"/>
    <mergeCell ref="B11:E11"/>
    <mergeCell ref="F11:H11"/>
    <mergeCell ref="B12:E12"/>
    <mergeCell ref="F12:H12"/>
    <mergeCell ref="B6:E6"/>
    <mergeCell ref="F6:H6"/>
    <mergeCell ref="B7:E7"/>
    <mergeCell ref="F7:H7"/>
    <mergeCell ref="B8:E8"/>
    <mergeCell ref="F8:H8"/>
    <mergeCell ref="A1:I1"/>
    <mergeCell ref="A2:I2"/>
    <mergeCell ref="A3:I3"/>
    <mergeCell ref="B4:E4"/>
    <mergeCell ref="F4:H4"/>
    <mergeCell ref="B5:E5"/>
    <mergeCell ref="F5:H5"/>
  </mergeCells>
  <printOptions/>
  <pageMargins left="0.7086614173228347" right="0.35433070866141736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SarabunPSK,ธรรมดา"สรุปบัญชีราคาค่าก่อสร้าง&amp;R&amp;"TH SarabunPSK,ธรรมดา"ปร.6 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9"/>
  <sheetViews>
    <sheetView showGridLines="0" view="pageBreakPreview" zoomScale="94" zoomScaleSheetLayoutView="94" zoomScalePageLayoutView="0" workbookViewId="0" topLeftCell="A1">
      <pane ySplit="5" topLeftCell="A6" activePane="bottomLeft" state="frozen"/>
      <selection pane="topLeft" activeCell="A1" sqref="A1"/>
      <selection pane="bottomLeft" activeCell="G6" sqref="G6:H12"/>
    </sheetView>
  </sheetViews>
  <sheetFormatPr defaultColWidth="9.140625" defaultRowHeight="12.75"/>
  <cols>
    <col min="1" max="1" width="7.421875" style="17" customWidth="1"/>
    <col min="2" max="2" width="20.421875" style="17" customWidth="1"/>
    <col min="3" max="3" width="2.421875" style="17" customWidth="1"/>
    <col min="4" max="4" width="6.8515625" style="17" customWidth="1"/>
    <col min="5" max="8" width="15.7109375" style="17" customWidth="1"/>
    <col min="9" max="9" width="11.8515625" style="17" bestFit="1" customWidth="1"/>
    <col min="10" max="10" width="13.140625" style="17" bestFit="1" customWidth="1"/>
    <col min="11" max="16384" width="9.140625" style="17" customWidth="1"/>
  </cols>
  <sheetData>
    <row r="1" spans="1:8" ht="27.75">
      <c r="A1" s="306" t="s">
        <v>23</v>
      </c>
      <c r="B1" s="306"/>
      <c r="C1" s="306"/>
      <c r="D1" s="306"/>
      <c r="E1" s="306"/>
      <c r="F1" s="306"/>
      <c r="G1" s="306"/>
      <c r="H1" s="306"/>
    </row>
    <row r="2" spans="1:8" ht="24">
      <c r="A2" s="307" t="str">
        <f>สรุป!A2</f>
        <v>โครงการปรับปรุงอาคารโรงเรียนสาธิต</v>
      </c>
      <c r="B2" s="307"/>
      <c r="C2" s="307"/>
      <c r="D2" s="307"/>
      <c r="E2" s="307"/>
      <c r="F2" s="307"/>
      <c r="G2" s="307"/>
      <c r="H2" s="307"/>
    </row>
    <row r="3" spans="1:8" ht="24">
      <c r="A3" s="307" t="str">
        <f>('[4]สรุป'!A3)</f>
        <v>มหาวิทยาลัยราชภัฏอุตรดิตถ์</v>
      </c>
      <c r="B3" s="307"/>
      <c r="C3" s="307"/>
      <c r="D3" s="307"/>
      <c r="E3" s="307"/>
      <c r="F3" s="307"/>
      <c r="G3" s="307"/>
      <c r="H3" s="307"/>
    </row>
    <row r="4" spans="1:8" ht="21.75">
      <c r="A4" s="18" t="s">
        <v>0</v>
      </c>
      <c r="B4" s="308" t="s">
        <v>1</v>
      </c>
      <c r="C4" s="309"/>
      <c r="D4" s="310"/>
      <c r="E4" s="19" t="s">
        <v>3</v>
      </c>
      <c r="F4" s="18" t="s">
        <v>24</v>
      </c>
      <c r="G4" s="18" t="s">
        <v>25</v>
      </c>
      <c r="H4" s="18" t="s">
        <v>26</v>
      </c>
    </row>
    <row r="5" spans="1:8" ht="18.75">
      <c r="A5" s="20"/>
      <c r="B5" s="311"/>
      <c r="C5" s="312"/>
      <c r="D5" s="313"/>
      <c r="E5" s="21" t="s">
        <v>27</v>
      </c>
      <c r="F5" s="21" t="s">
        <v>27</v>
      </c>
      <c r="G5" s="21" t="s">
        <v>27</v>
      </c>
      <c r="H5" s="22"/>
    </row>
    <row r="6" spans="1:10" ht="18.75">
      <c r="A6" s="23">
        <v>1</v>
      </c>
      <c r="B6" s="24" t="str">
        <f>'งานปรับปรุงอาคารโรงอาหาร (1)'!B6</f>
        <v>งานปรับปรุงอาคารโรงอาหาร (ตึกส้ม)</v>
      </c>
      <c r="C6" s="25"/>
      <c r="D6" s="26"/>
      <c r="E6" s="27"/>
      <c r="F6" s="27"/>
      <c r="G6" s="28"/>
      <c r="H6" s="29"/>
      <c r="I6" s="205"/>
      <c r="J6" s="30"/>
    </row>
    <row r="7" spans="1:10" ht="18.75">
      <c r="A7" s="23">
        <v>2</v>
      </c>
      <c r="B7" s="24" t="str">
        <f>'งานปรับปรุงอาคารอนุบาล (2)'!B6</f>
        <v>งานปรับปรุงอาคารอนุบาล </v>
      </c>
      <c r="C7" s="25"/>
      <c r="D7" s="26"/>
      <c r="E7" s="27"/>
      <c r="F7" s="27"/>
      <c r="G7" s="28"/>
      <c r="H7" s="29"/>
      <c r="I7" s="205"/>
      <c r="J7" s="30"/>
    </row>
    <row r="8" spans="1:10" ht="18.75">
      <c r="A8" s="23">
        <v>3</v>
      </c>
      <c r="B8" s="24" t="str">
        <f>'งานปรับปรุงอาคารสำนักงาน  (3)'!B6</f>
        <v>งานปรับปรุงอาคารสำนักงาน</v>
      </c>
      <c r="C8" s="25"/>
      <c r="D8" s="26"/>
      <c r="E8" s="27"/>
      <c r="F8" s="27"/>
      <c r="G8" s="28"/>
      <c r="H8" s="29"/>
      <c r="I8" s="205"/>
      <c r="J8" s="30"/>
    </row>
    <row r="9" spans="1:10" ht="18.75">
      <c r="A9" s="23">
        <v>4</v>
      </c>
      <c r="B9" s="24" t="str">
        <f>'งานปรับปรุงอาคารปฐม  (4)'!B6</f>
        <v>งานปรับปรุงอาคารปฐมศึกษา</v>
      </c>
      <c r="C9" s="25"/>
      <c r="D9" s="26"/>
      <c r="E9" s="27"/>
      <c r="F9" s="27"/>
      <c r="G9" s="28"/>
      <c r="H9" s="29"/>
      <c r="I9" s="205"/>
      <c r="J9" s="30"/>
    </row>
    <row r="10" spans="1:10" ht="18.75">
      <c r="A10" s="23"/>
      <c r="B10" s="24"/>
      <c r="C10" s="25"/>
      <c r="D10" s="26"/>
      <c r="E10" s="27"/>
      <c r="F10" s="27"/>
      <c r="G10" s="28"/>
      <c r="H10" s="29"/>
      <c r="I10" s="205"/>
      <c r="J10" s="30"/>
    </row>
    <row r="11" spans="1:10" ht="18.75">
      <c r="A11" s="23"/>
      <c r="B11" s="31"/>
      <c r="C11" s="25"/>
      <c r="D11" s="26"/>
      <c r="E11" s="27"/>
      <c r="F11" s="27"/>
      <c r="G11" s="28"/>
      <c r="H11" s="29"/>
      <c r="I11" s="205"/>
      <c r="J11" s="30"/>
    </row>
    <row r="12" spans="1:9" ht="18.75">
      <c r="A12" s="23"/>
      <c r="B12" s="314" t="s">
        <v>28</v>
      </c>
      <c r="C12" s="315"/>
      <c r="D12" s="316"/>
      <c r="E12" s="32"/>
      <c r="F12" s="32"/>
      <c r="G12" s="32"/>
      <c r="H12" s="29"/>
      <c r="I12" s="205"/>
    </row>
    <row r="13" spans="1:10" ht="21">
      <c r="A13" s="23"/>
      <c r="B13" s="299" t="s">
        <v>29</v>
      </c>
      <c r="C13" s="300"/>
      <c r="D13" s="301"/>
      <c r="E13" s="302"/>
      <c r="F13" s="303"/>
      <c r="G13" s="304" t="s">
        <v>30</v>
      </c>
      <c r="H13" s="305"/>
      <c r="J13" s="30"/>
    </row>
    <row r="14" spans="1:8" ht="21">
      <c r="A14" s="33"/>
      <c r="B14" s="34"/>
      <c r="C14" s="34"/>
      <c r="D14" s="34"/>
      <c r="E14" s="35"/>
      <c r="F14" s="35"/>
      <c r="G14" s="35"/>
      <c r="H14" s="36"/>
    </row>
    <row r="15" spans="1:8" ht="21">
      <c r="A15" s="33"/>
      <c r="B15" s="34"/>
      <c r="C15" s="34"/>
      <c r="D15" s="34"/>
      <c r="E15" s="35"/>
      <c r="F15" s="37"/>
      <c r="G15" s="35"/>
      <c r="H15" s="36"/>
    </row>
    <row r="16" spans="1:8" ht="21">
      <c r="A16" s="33"/>
      <c r="B16" s="34"/>
      <c r="C16" s="34"/>
      <c r="D16" s="34"/>
      <c r="E16" s="35"/>
      <c r="F16" s="37"/>
      <c r="G16" s="35"/>
      <c r="H16" s="36"/>
    </row>
    <row r="17" spans="2:3" ht="18.75">
      <c r="B17" s="30"/>
      <c r="C17" s="30"/>
    </row>
    <row r="18" ht="18.75">
      <c r="E18" s="30"/>
    </row>
    <row r="19" ht="18.75">
      <c r="E19" s="30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B13:D13"/>
    <mergeCell ref="E13:F13"/>
    <mergeCell ref="G13:H13"/>
    <mergeCell ref="A1:H1"/>
    <mergeCell ref="A2:H2"/>
    <mergeCell ref="A3:H3"/>
    <mergeCell ref="B4:D4"/>
    <mergeCell ref="B5:D5"/>
    <mergeCell ref="B12:D12"/>
  </mergeCells>
  <printOptions/>
  <pageMargins left="0.4330708661417323" right="0" top="0.8661417322834646" bottom="1.1023622047244095" header="0.5118110236220472" footer="0.5118110236220472"/>
  <pageSetup horizontalDpi="600" verticalDpi="600" orientation="portrait" paperSize="9" scale="99" r:id="rId2"/>
  <headerFooter alignWithMargins="0">
    <oddHeader>&amp;L&amp;"TH SarabunPSK,ธรรมดา"สรุปบัญชีแสดงปริมาณวัสดุ แรงงาน และประมาณราคาค่าก่อสร้าง&amp;R&amp;"TH SarabunPSK,ธรรมดา"ปร.5 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6"/>
  <sheetViews>
    <sheetView view="pageBreakPreview" zoomScale="107" zoomScaleNormal="120" zoomScaleSheetLayoutView="107" zoomScalePageLayoutView="0" workbookViewId="0" topLeftCell="A10">
      <selection activeCell="B17" sqref="B17"/>
    </sheetView>
  </sheetViews>
  <sheetFormatPr defaultColWidth="9.140625" defaultRowHeight="12.75"/>
  <cols>
    <col min="1" max="1" width="12.7109375" style="219" customWidth="1"/>
    <col min="2" max="2" width="39.7109375" style="206" customWidth="1"/>
    <col min="3" max="3" width="10.421875" style="220" customWidth="1"/>
    <col min="4" max="4" width="6.8515625" style="219" customWidth="1"/>
    <col min="5" max="5" width="11.7109375" style="220" customWidth="1"/>
    <col min="6" max="6" width="13.28125" style="220" customWidth="1"/>
    <col min="7" max="8" width="11.7109375" style="220" customWidth="1"/>
    <col min="9" max="9" width="13.00390625" style="220" customWidth="1"/>
    <col min="10" max="10" width="9.140625" style="206" customWidth="1"/>
    <col min="11" max="11" width="20.421875" style="206" customWidth="1"/>
    <col min="12" max="12" width="11.421875" style="206" bestFit="1" customWidth="1"/>
    <col min="13" max="16384" width="9.140625" style="206" customWidth="1"/>
  </cols>
  <sheetData>
    <row r="1" spans="1:9" ht="27.75">
      <c r="A1" s="317" t="s">
        <v>8</v>
      </c>
      <c r="B1" s="317"/>
      <c r="C1" s="317"/>
      <c r="D1" s="317"/>
      <c r="E1" s="317"/>
      <c r="F1" s="317"/>
      <c r="G1" s="317"/>
      <c r="H1" s="317"/>
      <c r="I1" s="317"/>
    </row>
    <row r="2" spans="1:9" ht="24">
      <c r="A2" s="318" t="str">
        <f>สรุป!A2</f>
        <v>โครงการปรับปรุงอาคารโรงเรียนสาธิต</v>
      </c>
      <c r="B2" s="318"/>
      <c r="C2" s="318"/>
      <c r="D2" s="318"/>
      <c r="E2" s="318"/>
      <c r="F2" s="318"/>
      <c r="G2" s="318"/>
      <c r="H2" s="318"/>
      <c r="I2" s="318"/>
    </row>
    <row r="3" spans="1:9" ht="24">
      <c r="A3" s="318" t="s">
        <v>9</v>
      </c>
      <c r="B3" s="318"/>
      <c r="C3" s="318"/>
      <c r="D3" s="318"/>
      <c r="E3" s="318"/>
      <c r="F3" s="318"/>
      <c r="G3" s="318"/>
      <c r="H3" s="318"/>
      <c r="I3" s="318"/>
    </row>
    <row r="4" spans="1:9" ht="24">
      <c r="A4" s="134" t="s">
        <v>0</v>
      </c>
      <c r="B4" s="134" t="s">
        <v>1</v>
      </c>
      <c r="C4" s="135" t="s">
        <v>10</v>
      </c>
      <c r="D4" s="134" t="s">
        <v>2</v>
      </c>
      <c r="E4" s="319" t="s">
        <v>3</v>
      </c>
      <c r="F4" s="320"/>
      <c r="G4" s="319" t="s">
        <v>4</v>
      </c>
      <c r="H4" s="320"/>
      <c r="I4" s="136" t="s">
        <v>5</v>
      </c>
    </row>
    <row r="5" spans="1:9" ht="21">
      <c r="A5" s="137"/>
      <c r="B5" s="137"/>
      <c r="C5" s="138"/>
      <c r="D5" s="137"/>
      <c r="E5" s="139" t="s">
        <v>6</v>
      </c>
      <c r="F5" s="139" t="s">
        <v>7</v>
      </c>
      <c r="G5" s="139" t="s">
        <v>6</v>
      </c>
      <c r="H5" s="139" t="s">
        <v>7</v>
      </c>
      <c r="I5" s="140"/>
    </row>
    <row r="6" spans="1:9" ht="21">
      <c r="A6" s="141">
        <v>1</v>
      </c>
      <c r="B6" s="142" t="s">
        <v>219</v>
      </c>
      <c r="C6" s="143"/>
      <c r="D6" s="141"/>
      <c r="E6" s="144"/>
      <c r="F6" s="144"/>
      <c r="G6" s="144"/>
      <c r="H6" s="144"/>
      <c r="I6" s="145"/>
    </row>
    <row r="7" spans="1:9" s="207" customFormat="1" ht="21">
      <c r="A7" s="146">
        <v>1.1</v>
      </c>
      <c r="B7" s="147" t="s">
        <v>88</v>
      </c>
      <c r="C7" s="148"/>
      <c r="D7" s="146"/>
      <c r="E7" s="148"/>
      <c r="F7" s="149"/>
      <c r="G7" s="149"/>
      <c r="H7" s="149"/>
      <c r="I7" s="149"/>
    </row>
    <row r="8" spans="1:9" s="208" customFormat="1" ht="42">
      <c r="A8" s="150" t="s">
        <v>90</v>
      </c>
      <c r="B8" s="151" t="s">
        <v>143</v>
      </c>
      <c r="C8" s="152"/>
      <c r="D8" s="153" t="s">
        <v>20</v>
      </c>
      <c r="E8" s="152"/>
      <c r="F8" s="149"/>
      <c r="G8" s="152"/>
      <c r="H8" s="149"/>
      <c r="I8" s="149"/>
    </row>
    <row r="9" spans="1:9" s="208" customFormat="1" ht="42">
      <c r="A9" s="150" t="s">
        <v>91</v>
      </c>
      <c r="B9" s="154" t="s">
        <v>98</v>
      </c>
      <c r="C9" s="149"/>
      <c r="D9" s="155" t="s">
        <v>19</v>
      </c>
      <c r="E9" s="149"/>
      <c r="F9" s="149"/>
      <c r="G9" s="149"/>
      <c r="H9" s="149"/>
      <c r="I9" s="149"/>
    </row>
    <row r="10" spans="1:9" s="208" customFormat="1" ht="42">
      <c r="A10" s="150" t="s">
        <v>92</v>
      </c>
      <c r="B10" s="156" t="s">
        <v>141</v>
      </c>
      <c r="C10" s="157"/>
      <c r="D10" s="158" t="s">
        <v>19</v>
      </c>
      <c r="E10" s="149"/>
      <c r="F10" s="149"/>
      <c r="G10" s="149"/>
      <c r="H10" s="149"/>
      <c r="I10" s="149"/>
    </row>
    <row r="11" spans="1:9" s="208" customFormat="1" ht="63">
      <c r="A11" s="150" t="s">
        <v>93</v>
      </c>
      <c r="B11" s="151" t="s">
        <v>142</v>
      </c>
      <c r="C11" s="152"/>
      <c r="D11" s="153" t="s">
        <v>20</v>
      </c>
      <c r="E11" s="152"/>
      <c r="F11" s="149"/>
      <c r="G11" s="152"/>
      <c r="H11" s="149"/>
      <c r="I11" s="149"/>
    </row>
    <row r="12" spans="1:9" s="208" customFormat="1" ht="21">
      <c r="A12" s="150" t="s">
        <v>104</v>
      </c>
      <c r="B12" s="159" t="s">
        <v>140</v>
      </c>
      <c r="C12" s="157"/>
      <c r="D12" s="158" t="s">
        <v>19</v>
      </c>
      <c r="E12" s="149"/>
      <c r="F12" s="149"/>
      <c r="G12" s="149"/>
      <c r="H12" s="149"/>
      <c r="I12" s="149"/>
    </row>
    <row r="13" spans="1:9" s="208" customFormat="1" ht="21">
      <c r="A13" s="150"/>
      <c r="B13" s="160"/>
      <c r="C13" s="157"/>
      <c r="D13" s="158"/>
      <c r="E13" s="149"/>
      <c r="F13" s="149"/>
      <c r="G13" s="149"/>
      <c r="H13" s="149"/>
      <c r="I13" s="149"/>
    </row>
    <row r="14" spans="1:9" s="208" customFormat="1" ht="21">
      <c r="A14" s="161"/>
      <c r="B14" s="162" t="s">
        <v>105</v>
      </c>
      <c r="C14" s="163"/>
      <c r="D14" s="164"/>
      <c r="E14" s="165"/>
      <c r="F14" s="165"/>
      <c r="G14" s="165"/>
      <c r="H14" s="165"/>
      <c r="I14" s="165"/>
    </row>
    <row r="15" spans="1:9" s="208" customFormat="1" ht="21">
      <c r="A15" s="146">
        <v>1.2</v>
      </c>
      <c r="B15" s="147" t="s">
        <v>89</v>
      </c>
      <c r="C15" s="148"/>
      <c r="D15" s="146"/>
      <c r="E15" s="148"/>
      <c r="F15" s="149"/>
      <c r="G15" s="149"/>
      <c r="H15" s="149"/>
      <c r="I15" s="149"/>
    </row>
    <row r="16" spans="1:9" s="208" customFormat="1" ht="42">
      <c r="A16" s="150" t="s">
        <v>94</v>
      </c>
      <c r="B16" s="154" t="s">
        <v>100</v>
      </c>
      <c r="C16" s="149"/>
      <c r="D16" s="155" t="s">
        <v>19</v>
      </c>
      <c r="E16" s="149"/>
      <c r="F16" s="149"/>
      <c r="G16" s="149"/>
      <c r="H16" s="149"/>
      <c r="I16" s="149"/>
    </row>
    <row r="17" spans="1:9" s="208" customFormat="1" ht="42">
      <c r="A17" s="150" t="s">
        <v>95</v>
      </c>
      <c r="B17" s="154" t="s">
        <v>99</v>
      </c>
      <c r="C17" s="149"/>
      <c r="D17" s="155" t="s">
        <v>19</v>
      </c>
      <c r="E17" s="149"/>
      <c r="F17" s="149"/>
      <c r="G17" s="149"/>
      <c r="H17" s="149"/>
      <c r="I17" s="149"/>
    </row>
    <row r="18" spans="1:9" s="208" customFormat="1" ht="42">
      <c r="A18" s="150" t="s">
        <v>95</v>
      </c>
      <c r="B18" s="151" t="s">
        <v>101</v>
      </c>
      <c r="C18" s="152"/>
      <c r="D18" s="153" t="s">
        <v>19</v>
      </c>
      <c r="E18" s="152"/>
      <c r="F18" s="149"/>
      <c r="G18" s="152"/>
      <c r="H18" s="149"/>
      <c r="I18" s="149"/>
    </row>
    <row r="19" spans="1:9" s="208" customFormat="1" ht="46.5" customHeight="1">
      <c r="A19" s="150" t="s">
        <v>96</v>
      </c>
      <c r="B19" s="209" t="s">
        <v>148</v>
      </c>
      <c r="C19" s="152"/>
      <c r="D19" s="153" t="s">
        <v>107</v>
      </c>
      <c r="E19" s="152"/>
      <c r="F19" s="149"/>
      <c r="G19" s="152"/>
      <c r="H19" s="149"/>
      <c r="I19" s="149"/>
    </row>
    <row r="20" spans="1:9" s="208" customFormat="1" ht="51" customHeight="1">
      <c r="A20" s="150" t="s">
        <v>97</v>
      </c>
      <c r="B20" s="210" t="s">
        <v>102</v>
      </c>
      <c r="C20" s="152"/>
      <c r="D20" s="153" t="s">
        <v>19</v>
      </c>
      <c r="E20" s="152"/>
      <c r="F20" s="149"/>
      <c r="G20" s="152"/>
      <c r="H20" s="149"/>
      <c r="I20" s="149"/>
    </row>
    <row r="21" spans="1:9" s="208" customFormat="1" ht="42">
      <c r="A21" s="150" t="s">
        <v>130</v>
      </c>
      <c r="B21" s="210" t="s">
        <v>103</v>
      </c>
      <c r="C21" s="152"/>
      <c r="D21" s="153" t="s">
        <v>19</v>
      </c>
      <c r="E21" s="152"/>
      <c r="F21" s="149"/>
      <c r="G21" s="152"/>
      <c r="H21" s="149"/>
      <c r="I21" s="149"/>
    </row>
    <row r="22" spans="1:9" s="208" customFormat="1" ht="40.5">
      <c r="A22" s="150" t="s">
        <v>132</v>
      </c>
      <c r="B22" s="211" t="s">
        <v>106</v>
      </c>
      <c r="C22" s="152"/>
      <c r="D22" s="153" t="s">
        <v>107</v>
      </c>
      <c r="E22" s="152"/>
      <c r="F22" s="149"/>
      <c r="G22" s="152"/>
      <c r="H22" s="149"/>
      <c r="I22" s="149"/>
    </row>
    <row r="23" spans="1:9" s="208" customFormat="1" ht="40.5">
      <c r="A23" s="150" t="s">
        <v>133</v>
      </c>
      <c r="B23" s="211" t="s">
        <v>108</v>
      </c>
      <c r="C23" s="152"/>
      <c r="D23" s="153" t="s">
        <v>107</v>
      </c>
      <c r="E23" s="152"/>
      <c r="F23" s="149"/>
      <c r="G23" s="152"/>
      <c r="H23" s="149"/>
      <c r="I23" s="149"/>
    </row>
    <row r="24" spans="1:9" s="208" customFormat="1" ht="40.5">
      <c r="A24" s="150" t="s">
        <v>135</v>
      </c>
      <c r="B24" s="211" t="s">
        <v>339</v>
      </c>
      <c r="C24" s="152"/>
      <c r="D24" s="153" t="s">
        <v>107</v>
      </c>
      <c r="E24" s="152"/>
      <c r="F24" s="149"/>
      <c r="G24" s="152"/>
      <c r="H24" s="149"/>
      <c r="I24" s="149"/>
    </row>
    <row r="25" spans="1:9" s="208" customFormat="1" ht="60.75">
      <c r="A25" s="150" t="s">
        <v>146</v>
      </c>
      <c r="B25" s="212" t="s">
        <v>109</v>
      </c>
      <c r="C25" s="152"/>
      <c r="D25" s="153" t="s">
        <v>107</v>
      </c>
      <c r="E25" s="152"/>
      <c r="F25" s="149"/>
      <c r="G25" s="152"/>
      <c r="H25" s="149"/>
      <c r="I25" s="149"/>
    </row>
    <row r="26" spans="1:9" s="208" customFormat="1" ht="21">
      <c r="A26" s="150" t="s">
        <v>147</v>
      </c>
      <c r="B26" s="159" t="s">
        <v>152</v>
      </c>
      <c r="C26" s="157"/>
      <c r="D26" s="158" t="s">
        <v>19</v>
      </c>
      <c r="E26" s="149"/>
      <c r="F26" s="149"/>
      <c r="G26" s="149"/>
      <c r="H26" s="149"/>
      <c r="I26" s="149"/>
    </row>
    <row r="27" spans="1:9" s="208" customFormat="1" ht="21">
      <c r="A27" s="150" t="s">
        <v>345</v>
      </c>
      <c r="B27" s="159" t="s">
        <v>347</v>
      </c>
      <c r="C27" s="157"/>
      <c r="D27" s="158"/>
      <c r="E27" s="149"/>
      <c r="F27" s="149"/>
      <c r="G27" s="149"/>
      <c r="H27" s="149"/>
      <c r="I27" s="149"/>
    </row>
    <row r="28" spans="1:9" s="208" customFormat="1" ht="21">
      <c r="A28" s="150" t="s">
        <v>346</v>
      </c>
      <c r="B28" s="197" t="s">
        <v>110</v>
      </c>
      <c r="C28" s="157"/>
      <c r="D28" s="195" t="s">
        <v>20</v>
      </c>
      <c r="E28" s="157"/>
      <c r="F28" s="196"/>
      <c r="G28" s="196"/>
      <c r="H28" s="196"/>
      <c r="I28" s="196"/>
    </row>
    <row r="29" spans="1:9" s="208" customFormat="1" ht="42">
      <c r="A29" s="150" t="s">
        <v>348</v>
      </c>
      <c r="B29" s="197" t="s">
        <v>111</v>
      </c>
      <c r="C29" s="157"/>
      <c r="D29" s="195" t="s">
        <v>112</v>
      </c>
      <c r="E29" s="157"/>
      <c r="F29" s="196"/>
      <c r="G29" s="157"/>
      <c r="H29" s="196"/>
      <c r="I29" s="196"/>
    </row>
    <row r="30" spans="1:9" s="208" customFormat="1" ht="42">
      <c r="A30" s="150" t="s">
        <v>349</v>
      </c>
      <c r="B30" s="197" t="s">
        <v>113</v>
      </c>
      <c r="C30" s="157"/>
      <c r="D30" s="195" t="s">
        <v>112</v>
      </c>
      <c r="E30" s="157"/>
      <c r="F30" s="196"/>
      <c r="G30" s="157"/>
      <c r="H30" s="196"/>
      <c r="I30" s="196"/>
    </row>
    <row r="31" spans="1:9" s="208" customFormat="1" ht="21">
      <c r="A31" s="150" t="s">
        <v>350</v>
      </c>
      <c r="B31" s="194" t="s">
        <v>114</v>
      </c>
      <c r="C31" s="201"/>
      <c r="D31" s="202" t="s">
        <v>112</v>
      </c>
      <c r="E31" s="201"/>
      <c r="F31" s="196"/>
      <c r="G31" s="201"/>
      <c r="H31" s="196"/>
      <c r="I31" s="196"/>
    </row>
    <row r="32" spans="1:9" s="208" customFormat="1" ht="42">
      <c r="A32" s="150" t="s">
        <v>351</v>
      </c>
      <c r="B32" s="197" t="s">
        <v>115</v>
      </c>
      <c r="C32" s="157"/>
      <c r="D32" s="195" t="s">
        <v>112</v>
      </c>
      <c r="E32" s="157"/>
      <c r="F32" s="196"/>
      <c r="G32" s="157"/>
      <c r="H32" s="196"/>
      <c r="I32" s="196"/>
    </row>
    <row r="33" spans="1:9" s="208" customFormat="1" ht="21">
      <c r="A33" s="150" t="s">
        <v>352</v>
      </c>
      <c r="B33" s="197" t="s">
        <v>116</v>
      </c>
      <c r="C33" s="157"/>
      <c r="D33" s="195" t="s">
        <v>112</v>
      </c>
      <c r="E33" s="157"/>
      <c r="F33" s="196"/>
      <c r="G33" s="157"/>
      <c r="H33" s="196"/>
      <c r="I33" s="196"/>
    </row>
    <row r="34" spans="1:9" s="208" customFormat="1" ht="21">
      <c r="A34" s="150" t="s">
        <v>353</v>
      </c>
      <c r="B34" s="197" t="s">
        <v>117</v>
      </c>
      <c r="C34" s="157"/>
      <c r="D34" s="195" t="s">
        <v>112</v>
      </c>
      <c r="E34" s="157"/>
      <c r="F34" s="196"/>
      <c r="G34" s="157"/>
      <c r="H34" s="196"/>
      <c r="I34" s="196"/>
    </row>
    <row r="35" spans="1:9" s="208" customFormat="1" ht="21">
      <c r="A35" s="150" t="s">
        <v>354</v>
      </c>
      <c r="B35" s="197" t="s">
        <v>118</v>
      </c>
      <c r="C35" s="157"/>
      <c r="D35" s="195" t="s">
        <v>112</v>
      </c>
      <c r="E35" s="157"/>
      <c r="F35" s="196"/>
      <c r="G35" s="157"/>
      <c r="H35" s="196"/>
      <c r="I35" s="196"/>
    </row>
    <row r="36" spans="1:9" s="208" customFormat="1" ht="21">
      <c r="A36" s="150" t="s">
        <v>355</v>
      </c>
      <c r="B36" s="197" t="s">
        <v>119</v>
      </c>
      <c r="C36" s="157"/>
      <c r="D36" s="195" t="s">
        <v>112</v>
      </c>
      <c r="E36" s="157"/>
      <c r="F36" s="196"/>
      <c r="G36" s="157"/>
      <c r="H36" s="196"/>
      <c r="I36" s="196"/>
    </row>
    <row r="37" spans="1:9" s="208" customFormat="1" ht="21">
      <c r="A37" s="150" t="s">
        <v>356</v>
      </c>
      <c r="B37" s="203" t="s">
        <v>120</v>
      </c>
      <c r="C37" s="204"/>
      <c r="D37" s="158" t="s">
        <v>121</v>
      </c>
      <c r="E37" s="204"/>
      <c r="F37" s="196"/>
      <c r="G37" s="204"/>
      <c r="H37" s="196"/>
      <c r="I37" s="196"/>
    </row>
    <row r="38" spans="1:9" s="208" customFormat="1" ht="21">
      <c r="A38" s="150" t="s">
        <v>357</v>
      </c>
      <c r="B38" s="198" t="s">
        <v>122</v>
      </c>
      <c r="C38" s="157"/>
      <c r="D38" s="158" t="s">
        <v>121</v>
      </c>
      <c r="E38" s="204"/>
      <c r="F38" s="196"/>
      <c r="G38" s="204"/>
      <c r="H38" s="196"/>
      <c r="I38" s="196"/>
    </row>
    <row r="39" spans="1:9" s="208" customFormat="1" ht="21">
      <c r="A39" s="150" t="s">
        <v>358</v>
      </c>
      <c r="B39" s="198" t="s">
        <v>123</v>
      </c>
      <c r="C39" s="157"/>
      <c r="D39" s="158" t="s">
        <v>121</v>
      </c>
      <c r="E39" s="204"/>
      <c r="F39" s="196"/>
      <c r="G39" s="204"/>
      <c r="H39" s="196"/>
      <c r="I39" s="196"/>
    </row>
    <row r="40" spans="1:9" s="208" customFormat="1" ht="21">
      <c r="A40" s="150" t="s">
        <v>359</v>
      </c>
      <c r="B40" s="199" t="s">
        <v>124</v>
      </c>
      <c r="C40" s="157"/>
      <c r="D40" s="158" t="s">
        <v>21</v>
      </c>
      <c r="E40" s="157"/>
      <c r="F40" s="196"/>
      <c r="G40" s="157"/>
      <c r="H40" s="196"/>
      <c r="I40" s="196"/>
    </row>
    <row r="41" spans="1:9" s="208" customFormat="1" ht="21">
      <c r="A41" s="150" t="s">
        <v>360</v>
      </c>
      <c r="B41" s="199" t="s">
        <v>125</v>
      </c>
      <c r="C41" s="157"/>
      <c r="D41" s="158" t="s">
        <v>20</v>
      </c>
      <c r="E41" s="157"/>
      <c r="F41" s="196"/>
      <c r="G41" s="157"/>
      <c r="H41" s="196"/>
      <c r="I41" s="196"/>
    </row>
    <row r="42" spans="1:9" s="208" customFormat="1" ht="42">
      <c r="A42" s="150" t="s">
        <v>361</v>
      </c>
      <c r="B42" s="199" t="s">
        <v>126</v>
      </c>
      <c r="C42" s="157"/>
      <c r="D42" s="158" t="s">
        <v>20</v>
      </c>
      <c r="E42" s="157"/>
      <c r="F42" s="196"/>
      <c r="G42" s="157"/>
      <c r="H42" s="196"/>
      <c r="I42" s="196"/>
    </row>
    <row r="43" spans="1:9" s="208" customFormat="1" ht="21">
      <c r="A43" s="150" t="s">
        <v>362</v>
      </c>
      <c r="B43" s="200" t="s">
        <v>127</v>
      </c>
      <c r="C43" s="157"/>
      <c r="D43" s="158" t="s">
        <v>20</v>
      </c>
      <c r="E43" s="157"/>
      <c r="F43" s="196"/>
      <c r="G43" s="157"/>
      <c r="H43" s="196"/>
      <c r="I43" s="196"/>
    </row>
    <row r="44" spans="1:9" s="208" customFormat="1" ht="21">
      <c r="A44" s="150"/>
      <c r="B44" s="213"/>
      <c r="C44" s="152"/>
      <c r="D44" s="153"/>
      <c r="E44" s="152"/>
      <c r="F44" s="149"/>
      <c r="G44" s="152"/>
      <c r="H44" s="149"/>
      <c r="I44" s="149"/>
    </row>
    <row r="45" spans="1:9" s="208" customFormat="1" ht="21">
      <c r="A45" s="161"/>
      <c r="B45" s="162" t="s">
        <v>144</v>
      </c>
      <c r="C45" s="163"/>
      <c r="D45" s="164"/>
      <c r="E45" s="165"/>
      <c r="F45" s="165"/>
      <c r="G45" s="165"/>
      <c r="H45" s="165"/>
      <c r="I45" s="165"/>
    </row>
    <row r="46" spans="1:9" s="208" customFormat="1" ht="21">
      <c r="A46" s="167">
        <v>1.3</v>
      </c>
      <c r="B46" s="168" t="s">
        <v>85</v>
      </c>
      <c r="C46" s="169"/>
      <c r="D46" s="170"/>
      <c r="E46" s="169"/>
      <c r="F46" s="171"/>
      <c r="G46" s="169"/>
      <c r="H46" s="171"/>
      <c r="I46" s="171"/>
    </row>
    <row r="47" spans="1:9" s="208" customFormat="1" ht="21">
      <c r="A47" s="167" t="s">
        <v>137</v>
      </c>
      <c r="B47" s="168" t="s">
        <v>145</v>
      </c>
      <c r="C47" s="169"/>
      <c r="D47" s="170"/>
      <c r="E47" s="169"/>
      <c r="F47" s="171"/>
      <c r="G47" s="169"/>
      <c r="H47" s="171"/>
      <c r="I47" s="171"/>
    </row>
    <row r="48" spans="1:9" s="208" customFormat="1" ht="42">
      <c r="A48" s="150" t="s">
        <v>156</v>
      </c>
      <c r="B48" s="166" t="s">
        <v>86</v>
      </c>
      <c r="C48" s="152"/>
      <c r="D48" s="153" t="s">
        <v>20</v>
      </c>
      <c r="E48" s="152"/>
      <c r="F48" s="149"/>
      <c r="G48" s="149"/>
      <c r="H48" s="149"/>
      <c r="I48" s="149"/>
    </row>
    <row r="49" spans="1:9" s="208" customFormat="1" ht="21">
      <c r="A49" s="150" t="s">
        <v>157</v>
      </c>
      <c r="B49" s="166" t="s">
        <v>87</v>
      </c>
      <c r="C49" s="152"/>
      <c r="D49" s="153" t="s">
        <v>20</v>
      </c>
      <c r="E49" s="152"/>
      <c r="F49" s="149"/>
      <c r="G49" s="149"/>
      <c r="H49" s="149"/>
      <c r="I49" s="149"/>
    </row>
    <row r="50" spans="1:9" s="208" customFormat="1" ht="42">
      <c r="A50" s="150" t="s">
        <v>158</v>
      </c>
      <c r="B50" s="166" t="s">
        <v>149</v>
      </c>
      <c r="C50" s="152"/>
      <c r="D50" s="153" t="s">
        <v>19</v>
      </c>
      <c r="E50" s="152"/>
      <c r="F50" s="149"/>
      <c r="G50" s="149"/>
      <c r="H50" s="149"/>
      <c r="I50" s="149"/>
    </row>
    <row r="51" spans="1:9" s="208" customFormat="1" ht="21">
      <c r="A51" s="150" t="s">
        <v>159</v>
      </c>
      <c r="B51" s="166" t="s">
        <v>150</v>
      </c>
      <c r="C51" s="152"/>
      <c r="D51" s="153" t="s">
        <v>19</v>
      </c>
      <c r="E51" s="152"/>
      <c r="F51" s="149"/>
      <c r="G51" s="149"/>
      <c r="H51" s="149"/>
      <c r="I51" s="149"/>
    </row>
    <row r="52" spans="1:9" s="208" customFormat="1" ht="21">
      <c r="A52" s="150" t="s">
        <v>160</v>
      </c>
      <c r="B52" s="166" t="s">
        <v>151</v>
      </c>
      <c r="C52" s="152"/>
      <c r="D52" s="153" t="s">
        <v>22</v>
      </c>
      <c r="E52" s="152"/>
      <c r="F52" s="149"/>
      <c r="G52" s="149"/>
      <c r="H52" s="149"/>
      <c r="I52" s="149"/>
    </row>
    <row r="53" spans="1:9" s="208" customFormat="1" ht="40.5">
      <c r="A53" s="150" t="s">
        <v>161</v>
      </c>
      <c r="B53" s="211" t="s">
        <v>153</v>
      </c>
      <c r="C53" s="152"/>
      <c r="D53" s="153" t="s">
        <v>19</v>
      </c>
      <c r="E53" s="152"/>
      <c r="F53" s="149"/>
      <c r="G53" s="149"/>
      <c r="H53" s="149"/>
      <c r="I53" s="149"/>
    </row>
    <row r="54" spans="1:9" s="208" customFormat="1" ht="40.5">
      <c r="A54" s="150" t="s">
        <v>162</v>
      </c>
      <c r="B54" s="211" t="s">
        <v>154</v>
      </c>
      <c r="C54" s="152"/>
      <c r="D54" s="153" t="s">
        <v>19</v>
      </c>
      <c r="E54" s="152"/>
      <c r="F54" s="149"/>
      <c r="G54" s="149"/>
      <c r="H54" s="149"/>
      <c r="I54" s="149"/>
    </row>
    <row r="55" spans="1:9" s="208" customFormat="1" ht="42">
      <c r="A55" s="150" t="s">
        <v>163</v>
      </c>
      <c r="B55" s="166" t="s">
        <v>229</v>
      </c>
      <c r="C55" s="152"/>
      <c r="D55" s="153" t="s">
        <v>19</v>
      </c>
      <c r="E55" s="152"/>
      <c r="F55" s="149"/>
      <c r="G55" s="149"/>
      <c r="H55" s="149"/>
      <c r="I55" s="149"/>
    </row>
    <row r="56" spans="1:11" s="214" customFormat="1" ht="21">
      <c r="A56" s="150" t="s">
        <v>164</v>
      </c>
      <c r="B56" s="172" t="s">
        <v>82</v>
      </c>
      <c r="C56" s="152"/>
      <c r="D56" s="153" t="s">
        <v>19</v>
      </c>
      <c r="E56" s="152"/>
      <c r="F56" s="149"/>
      <c r="G56" s="152"/>
      <c r="H56" s="149"/>
      <c r="I56" s="149"/>
      <c r="K56" s="215"/>
    </row>
    <row r="57" spans="1:11" s="214" customFormat="1" ht="40.5">
      <c r="A57" s="150" t="s">
        <v>173</v>
      </c>
      <c r="B57" s="216" t="s">
        <v>472</v>
      </c>
      <c r="C57" s="152"/>
      <c r="D57" s="153" t="s">
        <v>112</v>
      </c>
      <c r="E57" s="152"/>
      <c r="F57" s="149"/>
      <c r="G57" s="152"/>
      <c r="H57" s="149"/>
      <c r="I57" s="149"/>
      <c r="K57" s="215"/>
    </row>
    <row r="58" spans="1:11" s="214" customFormat="1" ht="40.5">
      <c r="A58" s="150" t="s">
        <v>174</v>
      </c>
      <c r="B58" s="217" t="s">
        <v>468</v>
      </c>
      <c r="C58" s="152"/>
      <c r="D58" s="153" t="s">
        <v>112</v>
      </c>
      <c r="E58" s="152"/>
      <c r="F58" s="149"/>
      <c r="G58" s="152"/>
      <c r="H58" s="149"/>
      <c r="I58" s="149"/>
      <c r="K58" s="215"/>
    </row>
    <row r="59" spans="1:11" s="214" customFormat="1" ht="40.5">
      <c r="A59" s="150" t="s">
        <v>175</v>
      </c>
      <c r="B59" s="218" t="s">
        <v>470</v>
      </c>
      <c r="C59" s="152"/>
      <c r="D59" s="153" t="s">
        <v>112</v>
      </c>
      <c r="E59" s="152"/>
      <c r="F59" s="149"/>
      <c r="G59" s="152"/>
      <c r="H59" s="149"/>
      <c r="I59" s="149"/>
      <c r="K59" s="215"/>
    </row>
    <row r="60" spans="1:11" s="214" customFormat="1" ht="63">
      <c r="A60" s="150" t="s">
        <v>176</v>
      </c>
      <c r="B60" s="173" t="s">
        <v>189</v>
      </c>
      <c r="C60" s="152"/>
      <c r="D60" s="153" t="s">
        <v>112</v>
      </c>
      <c r="E60" s="152"/>
      <c r="F60" s="149"/>
      <c r="G60" s="152"/>
      <c r="H60" s="149"/>
      <c r="I60" s="149"/>
      <c r="K60" s="215"/>
    </row>
    <row r="61" spans="1:11" s="214" customFormat="1" ht="63">
      <c r="A61" s="150" t="s">
        <v>177</v>
      </c>
      <c r="B61" s="173" t="s">
        <v>188</v>
      </c>
      <c r="C61" s="152"/>
      <c r="D61" s="153" t="s">
        <v>112</v>
      </c>
      <c r="E61" s="152"/>
      <c r="F61" s="149"/>
      <c r="G61" s="152"/>
      <c r="H61" s="149"/>
      <c r="I61" s="149"/>
      <c r="K61" s="215"/>
    </row>
    <row r="62" spans="1:11" s="214" customFormat="1" ht="42">
      <c r="A62" s="150" t="s">
        <v>178</v>
      </c>
      <c r="B62" s="173" t="s">
        <v>233</v>
      </c>
      <c r="C62" s="152"/>
      <c r="D62" s="153" t="s">
        <v>112</v>
      </c>
      <c r="E62" s="152"/>
      <c r="F62" s="149"/>
      <c r="G62" s="152"/>
      <c r="H62" s="149"/>
      <c r="I62" s="149"/>
      <c r="K62" s="215"/>
    </row>
    <row r="63" spans="1:11" s="214" customFormat="1" ht="21">
      <c r="A63" s="150" t="s">
        <v>179</v>
      </c>
      <c r="B63" s="172" t="s">
        <v>171</v>
      </c>
      <c r="C63" s="152"/>
      <c r="D63" s="153" t="s">
        <v>166</v>
      </c>
      <c r="E63" s="152"/>
      <c r="F63" s="149"/>
      <c r="G63" s="152"/>
      <c r="H63" s="149"/>
      <c r="I63" s="149"/>
      <c r="K63" s="215"/>
    </row>
    <row r="64" spans="1:11" s="214" customFormat="1" ht="21">
      <c r="A64" s="150" t="s">
        <v>180</v>
      </c>
      <c r="B64" s="172" t="s">
        <v>172</v>
      </c>
      <c r="C64" s="152"/>
      <c r="D64" s="153" t="s">
        <v>166</v>
      </c>
      <c r="E64" s="152"/>
      <c r="F64" s="149"/>
      <c r="G64" s="152"/>
      <c r="H64" s="149"/>
      <c r="I64" s="149"/>
      <c r="K64" s="215"/>
    </row>
    <row r="65" spans="1:11" s="214" customFormat="1" ht="21">
      <c r="A65" s="150" t="s">
        <v>181</v>
      </c>
      <c r="B65" s="172" t="s">
        <v>167</v>
      </c>
      <c r="C65" s="152"/>
      <c r="D65" s="153" t="s">
        <v>112</v>
      </c>
      <c r="E65" s="152"/>
      <c r="F65" s="149"/>
      <c r="G65" s="152"/>
      <c r="H65" s="149"/>
      <c r="I65" s="149"/>
      <c r="K65" s="215"/>
    </row>
    <row r="66" spans="1:11" s="214" customFormat="1" ht="21">
      <c r="A66" s="150" t="s">
        <v>182</v>
      </c>
      <c r="B66" s="172" t="s">
        <v>170</v>
      </c>
      <c r="C66" s="152"/>
      <c r="D66" s="153" t="s">
        <v>112</v>
      </c>
      <c r="E66" s="152"/>
      <c r="F66" s="149"/>
      <c r="G66" s="152"/>
      <c r="H66" s="149"/>
      <c r="I66" s="149"/>
      <c r="K66" s="215"/>
    </row>
    <row r="67" spans="1:11" s="214" customFormat="1" ht="40.5">
      <c r="A67" s="150" t="s">
        <v>183</v>
      </c>
      <c r="B67" s="211" t="s">
        <v>234</v>
      </c>
      <c r="C67" s="152"/>
      <c r="D67" s="153" t="s">
        <v>112</v>
      </c>
      <c r="E67" s="152"/>
      <c r="F67" s="149"/>
      <c r="G67" s="152"/>
      <c r="H67" s="149"/>
      <c r="I67" s="149"/>
      <c r="K67" s="215"/>
    </row>
    <row r="68" spans="1:11" s="214" customFormat="1" ht="40.5">
      <c r="A68" s="150" t="s">
        <v>184</v>
      </c>
      <c r="B68" s="211" t="s">
        <v>235</v>
      </c>
      <c r="C68" s="152"/>
      <c r="D68" s="153" t="s">
        <v>112</v>
      </c>
      <c r="E68" s="152"/>
      <c r="F68" s="149"/>
      <c r="G68" s="152"/>
      <c r="H68" s="149"/>
      <c r="I68" s="149"/>
      <c r="K68" s="215"/>
    </row>
    <row r="69" spans="1:11" s="214" customFormat="1" ht="42">
      <c r="A69" s="150" t="s">
        <v>215</v>
      </c>
      <c r="B69" s="173" t="s">
        <v>228</v>
      </c>
      <c r="C69" s="152"/>
      <c r="D69" s="153" t="s">
        <v>112</v>
      </c>
      <c r="E69" s="152"/>
      <c r="F69" s="149"/>
      <c r="G69" s="152"/>
      <c r="H69" s="149"/>
      <c r="I69" s="149"/>
      <c r="K69" s="215"/>
    </row>
    <row r="70" spans="1:11" s="214" customFormat="1" ht="42">
      <c r="A70" s="150" t="s">
        <v>216</v>
      </c>
      <c r="B70" s="173" t="s">
        <v>227</v>
      </c>
      <c r="C70" s="152"/>
      <c r="D70" s="153" t="s">
        <v>112</v>
      </c>
      <c r="E70" s="152"/>
      <c r="F70" s="149"/>
      <c r="G70" s="152"/>
      <c r="H70" s="149"/>
      <c r="I70" s="149"/>
      <c r="K70" s="215"/>
    </row>
    <row r="71" spans="1:11" s="214" customFormat="1" ht="21">
      <c r="A71" s="150" t="s">
        <v>217</v>
      </c>
      <c r="B71" s="172" t="s">
        <v>185</v>
      </c>
      <c r="C71" s="152"/>
      <c r="D71" s="153" t="s">
        <v>112</v>
      </c>
      <c r="E71" s="152"/>
      <c r="F71" s="149"/>
      <c r="G71" s="152"/>
      <c r="H71" s="149"/>
      <c r="I71" s="149"/>
      <c r="K71" s="215"/>
    </row>
    <row r="72" spans="1:11" s="214" customFormat="1" ht="21">
      <c r="A72" s="150" t="s">
        <v>236</v>
      </c>
      <c r="B72" s="172" t="s">
        <v>186</v>
      </c>
      <c r="C72" s="152"/>
      <c r="D72" s="153" t="s">
        <v>112</v>
      </c>
      <c r="E72" s="152"/>
      <c r="F72" s="149"/>
      <c r="G72" s="152"/>
      <c r="H72" s="149"/>
      <c r="I72" s="149"/>
      <c r="K72" s="215"/>
    </row>
    <row r="73" spans="1:11" s="214" customFormat="1" ht="21">
      <c r="A73" s="150" t="s">
        <v>237</v>
      </c>
      <c r="B73" s="172" t="s">
        <v>187</v>
      </c>
      <c r="C73" s="152"/>
      <c r="D73" s="153" t="s">
        <v>107</v>
      </c>
      <c r="E73" s="152"/>
      <c r="F73" s="149"/>
      <c r="G73" s="152"/>
      <c r="H73" s="149"/>
      <c r="I73" s="149"/>
      <c r="K73" s="215"/>
    </row>
    <row r="74" spans="1:11" s="214" customFormat="1" ht="21">
      <c r="A74" s="150" t="s">
        <v>442</v>
      </c>
      <c r="B74" s="172" t="s">
        <v>169</v>
      </c>
      <c r="C74" s="152"/>
      <c r="D74" s="153" t="s">
        <v>22</v>
      </c>
      <c r="E74" s="152"/>
      <c r="F74" s="149"/>
      <c r="G74" s="152"/>
      <c r="H74" s="149"/>
      <c r="I74" s="149"/>
      <c r="K74" s="215"/>
    </row>
    <row r="75" spans="1:11" s="214" customFormat="1" ht="21">
      <c r="A75" s="150" t="s">
        <v>443</v>
      </c>
      <c r="B75" s="194" t="s">
        <v>128</v>
      </c>
      <c r="C75" s="157"/>
      <c r="D75" s="195" t="s">
        <v>112</v>
      </c>
      <c r="E75" s="157"/>
      <c r="F75" s="196"/>
      <c r="G75" s="196"/>
      <c r="H75" s="196"/>
      <c r="I75" s="196"/>
      <c r="K75" s="215"/>
    </row>
    <row r="76" spans="1:11" s="214" customFormat="1" ht="21">
      <c r="A76" s="150" t="s">
        <v>444</v>
      </c>
      <c r="B76" s="197" t="s">
        <v>116</v>
      </c>
      <c r="C76" s="157"/>
      <c r="D76" s="195" t="s">
        <v>112</v>
      </c>
      <c r="E76" s="157"/>
      <c r="F76" s="196"/>
      <c r="G76" s="157"/>
      <c r="H76" s="196"/>
      <c r="I76" s="196"/>
      <c r="K76" s="215"/>
    </row>
    <row r="77" spans="1:11" s="214" customFormat="1" ht="21">
      <c r="A77" s="150" t="s">
        <v>445</v>
      </c>
      <c r="B77" s="197" t="s">
        <v>117</v>
      </c>
      <c r="C77" s="157"/>
      <c r="D77" s="195" t="s">
        <v>112</v>
      </c>
      <c r="E77" s="157"/>
      <c r="F77" s="196"/>
      <c r="G77" s="157"/>
      <c r="H77" s="196"/>
      <c r="I77" s="196"/>
      <c r="K77" s="215"/>
    </row>
    <row r="78" spans="1:11" s="214" customFormat="1" ht="21">
      <c r="A78" s="150" t="s">
        <v>446</v>
      </c>
      <c r="B78" s="197" t="s">
        <v>129</v>
      </c>
      <c r="C78" s="157"/>
      <c r="D78" s="195" t="s">
        <v>112</v>
      </c>
      <c r="E78" s="157"/>
      <c r="F78" s="196"/>
      <c r="G78" s="157"/>
      <c r="H78" s="196"/>
      <c r="I78" s="196"/>
      <c r="K78" s="215"/>
    </row>
    <row r="79" spans="1:11" s="214" customFormat="1" ht="21">
      <c r="A79" s="150" t="s">
        <v>447</v>
      </c>
      <c r="B79" s="198" t="s">
        <v>131</v>
      </c>
      <c r="C79" s="157"/>
      <c r="D79" s="195" t="s">
        <v>121</v>
      </c>
      <c r="E79" s="157"/>
      <c r="F79" s="196"/>
      <c r="G79" s="157"/>
      <c r="H79" s="196"/>
      <c r="I79" s="196"/>
      <c r="K79" s="215"/>
    </row>
    <row r="80" spans="1:11" s="214" customFormat="1" ht="21">
      <c r="A80" s="150" t="s">
        <v>448</v>
      </c>
      <c r="B80" s="199" t="s">
        <v>124</v>
      </c>
      <c r="C80" s="157"/>
      <c r="D80" s="158" t="s">
        <v>21</v>
      </c>
      <c r="E80" s="157"/>
      <c r="F80" s="196"/>
      <c r="G80" s="157"/>
      <c r="H80" s="196"/>
      <c r="I80" s="196"/>
      <c r="K80" s="215"/>
    </row>
    <row r="81" spans="1:11" s="214" customFormat="1" ht="49.5" customHeight="1">
      <c r="A81" s="150" t="s">
        <v>449</v>
      </c>
      <c r="B81" s="199" t="s">
        <v>134</v>
      </c>
      <c r="C81" s="157"/>
      <c r="D81" s="158" t="s">
        <v>112</v>
      </c>
      <c r="E81" s="157"/>
      <c r="F81" s="196"/>
      <c r="G81" s="157"/>
      <c r="H81" s="196"/>
      <c r="I81" s="196"/>
      <c r="K81" s="215"/>
    </row>
    <row r="82" spans="1:11" s="214" customFormat="1" ht="21">
      <c r="A82" s="150" t="s">
        <v>469</v>
      </c>
      <c r="B82" s="200" t="s">
        <v>136</v>
      </c>
      <c r="C82" s="157"/>
      <c r="D82" s="195" t="s">
        <v>20</v>
      </c>
      <c r="E82" s="157"/>
      <c r="F82" s="196"/>
      <c r="G82" s="157"/>
      <c r="H82" s="196"/>
      <c r="I82" s="196"/>
      <c r="K82" s="215"/>
    </row>
    <row r="83" spans="1:11" s="214" customFormat="1" ht="21">
      <c r="A83" s="150"/>
      <c r="B83" s="172"/>
      <c r="C83" s="152"/>
      <c r="D83" s="153"/>
      <c r="E83" s="152"/>
      <c r="F83" s="149"/>
      <c r="G83" s="152"/>
      <c r="H83" s="149"/>
      <c r="I83" s="149"/>
      <c r="K83" s="215"/>
    </row>
    <row r="84" spans="1:11" s="214" customFormat="1" ht="21">
      <c r="A84" s="174"/>
      <c r="B84" s="175"/>
      <c r="C84" s="149"/>
      <c r="D84" s="155"/>
      <c r="E84" s="149"/>
      <c r="F84" s="149"/>
      <c r="G84" s="149"/>
      <c r="H84" s="149"/>
      <c r="I84" s="149"/>
      <c r="K84" s="215"/>
    </row>
    <row r="85" spans="1:11" s="214" customFormat="1" ht="21">
      <c r="A85" s="161"/>
      <c r="B85" s="162" t="s">
        <v>155</v>
      </c>
      <c r="C85" s="163"/>
      <c r="D85" s="164"/>
      <c r="E85" s="165"/>
      <c r="F85" s="165"/>
      <c r="G85" s="165"/>
      <c r="H85" s="165"/>
      <c r="I85" s="165"/>
      <c r="K85" s="215"/>
    </row>
    <row r="86" spans="1:11" s="214" customFormat="1" ht="21">
      <c r="A86" s="167" t="s">
        <v>138</v>
      </c>
      <c r="B86" s="168" t="s">
        <v>190</v>
      </c>
      <c r="C86" s="169"/>
      <c r="D86" s="170"/>
      <c r="E86" s="169"/>
      <c r="F86" s="171"/>
      <c r="G86" s="169"/>
      <c r="H86" s="171"/>
      <c r="I86" s="171"/>
      <c r="K86" s="215"/>
    </row>
    <row r="87" spans="1:11" s="214" customFormat="1" ht="45" customHeight="1">
      <c r="A87" s="150" t="s">
        <v>191</v>
      </c>
      <c r="B87" s="166" t="s">
        <v>86</v>
      </c>
      <c r="C87" s="152"/>
      <c r="D87" s="153" t="s">
        <v>20</v>
      </c>
      <c r="E87" s="152"/>
      <c r="F87" s="149"/>
      <c r="G87" s="149"/>
      <c r="H87" s="149"/>
      <c r="I87" s="149"/>
      <c r="K87" s="215"/>
    </row>
    <row r="88" spans="1:11" s="214" customFormat="1" ht="24" customHeight="1">
      <c r="A88" s="150" t="s">
        <v>192</v>
      </c>
      <c r="B88" s="166" t="s">
        <v>87</v>
      </c>
      <c r="C88" s="152"/>
      <c r="D88" s="153" t="s">
        <v>20</v>
      </c>
      <c r="E88" s="152"/>
      <c r="F88" s="149"/>
      <c r="G88" s="149"/>
      <c r="H88" s="149"/>
      <c r="I88" s="149"/>
      <c r="K88" s="215"/>
    </row>
    <row r="89" spans="1:11" s="214" customFormat="1" ht="42">
      <c r="A89" s="150" t="s">
        <v>193</v>
      </c>
      <c r="B89" s="166" t="s">
        <v>149</v>
      </c>
      <c r="C89" s="152"/>
      <c r="D89" s="153" t="s">
        <v>19</v>
      </c>
      <c r="E89" s="152"/>
      <c r="F89" s="149"/>
      <c r="G89" s="149"/>
      <c r="H89" s="149"/>
      <c r="I89" s="149"/>
      <c r="K89" s="215"/>
    </row>
    <row r="90" spans="1:11" s="214" customFormat="1" ht="21">
      <c r="A90" s="150" t="s">
        <v>194</v>
      </c>
      <c r="B90" s="166" t="s">
        <v>150</v>
      </c>
      <c r="C90" s="152"/>
      <c r="D90" s="153" t="s">
        <v>19</v>
      </c>
      <c r="E90" s="152"/>
      <c r="F90" s="149"/>
      <c r="G90" s="149"/>
      <c r="H90" s="149"/>
      <c r="I90" s="149"/>
      <c r="K90" s="215"/>
    </row>
    <row r="91" spans="1:11" s="214" customFormat="1" ht="21">
      <c r="A91" s="150" t="s">
        <v>195</v>
      </c>
      <c r="B91" s="166" t="s">
        <v>151</v>
      </c>
      <c r="C91" s="152"/>
      <c r="D91" s="153" t="s">
        <v>22</v>
      </c>
      <c r="E91" s="152"/>
      <c r="F91" s="149"/>
      <c r="G91" s="149"/>
      <c r="H91" s="149"/>
      <c r="I91" s="149"/>
      <c r="K91" s="215"/>
    </row>
    <row r="92" spans="1:11" s="214" customFormat="1" ht="45" customHeight="1">
      <c r="A92" s="150" t="s">
        <v>196</v>
      </c>
      <c r="B92" s="211" t="s">
        <v>153</v>
      </c>
      <c r="C92" s="152"/>
      <c r="D92" s="153" t="s">
        <v>19</v>
      </c>
      <c r="E92" s="152"/>
      <c r="F92" s="149"/>
      <c r="G92" s="149"/>
      <c r="H92" s="149"/>
      <c r="I92" s="149"/>
      <c r="K92" s="215"/>
    </row>
    <row r="93" spans="1:11" s="214" customFormat="1" ht="45" customHeight="1">
      <c r="A93" s="150" t="s">
        <v>197</v>
      </c>
      <c r="B93" s="211" t="s">
        <v>154</v>
      </c>
      <c r="C93" s="152"/>
      <c r="D93" s="153" t="s">
        <v>19</v>
      </c>
      <c r="E93" s="152"/>
      <c r="F93" s="149"/>
      <c r="G93" s="149"/>
      <c r="H93" s="149"/>
      <c r="I93" s="149"/>
      <c r="K93" s="215"/>
    </row>
    <row r="94" spans="1:11" s="214" customFormat="1" ht="24" customHeight="1">
      <c r="A94" s="150" t="s">
        <v>198</v>
      </c>
      <c r="B94" s="166" t="s">
        <v>229</v>
      </c>
      <c r="C94" s="152"/>
      <c r="D94" s="153" t="s">
        <v>19</v>
      </c>
      <c r="E94" s="152"/>
      <c r="F94" s="149"/>
      <c r="G94" s="149"/>
      <c r="H94" s="149"/>
      <c r="I94" s="149"/>
      <c r="K94" s="215"/>
    </row>
    <row r="95" spans="1:11" s="214" customFormat="1" ht="21">
      <c r="A95" s="150" t="s">
        <v>199</v>
      </c>
      <c r="B95" s="172" t="s">
        <v>82</v>
      </c>
      <c r="C95" s="152"/>
      <c r="D95" s="153" t="s">
        <v>19</v>
      </c>
      <c r="E95" s="152"/>
      <c r="F95" s="149"/>
      <c r="G95" s="152"/>
      <c r="H95" s="149"/>
      <c r="I95" s="149"/>
      <c r="K95" s="215"/>
    </row>
    <row r="96" spans="1:11" s="214" customFormat="1" ht="45" customHeight="1">
      <c r="A96" s="150" t="s">
        <v>200</v>
      </c>
      <c r="B96" s="216" t="s">
        <v>472</v>
      </c>
      <c r="C96" s="152"/>
      <c r="D96" s="153" t="s">
        <v>112</v>
      </c>
      <c r="E96" s="152"/>
      <c r="F96" s="149"/>
      <c r="G96" s="152"/>
      <c r="H96" s="149"/>
      <c r="I96" s="149"/>
      <c r="K96" s="215"/>
    </row>
    <row r="97" spans="1:11" s="214" customFormat="1" ht="45" customHeight="1">
      <c r="A97" s="150" t="s">
        <v>201</v>
      </c>
      <c r="B97" s="217" t="s">
        <v>468</v>
      </c>
      <c r="C97" s="152"/>
      <c r="D97" s="153" t="s">
        <v>112</v>
      </c>
      <c r="E97" s="152"/>
      <c r="F97" s="149"/>
      <c r="G97" s="152"/>
      <c r="H97" s="149"/>
      <c r="I97" s="149"/>
      <c r="K97" s="215"/>
    </row>
    <row r="98" spans="1:11" s="214" customFormat="1" ht="45" customHeight="1">
      <c r="A98" s="150" t="s">
        <v>202</v>
      </c>
      <c r="B98" s="218" t="s">
        <v>470</v>
      </c>
      <c r="C98" s="152"/>
      <c r="D98" s="153" t="s">
        <v>112</v>
      </c>
      <c r="E98" s="152"/>
      <c r="F98" s="149"/>
      <c r="G98" s="152"/>
      <c r="H98" s="149"/>
      <c r="I98" s="149"/>
      <c r="K98" s="215"/>
    </row>
    <row r="99" spans="1:11" s="214" customFormat="1" ht="75" customHeight="1">
      <c r="A99" s="150" t="s">
        <v>203</v>
      </c>
      <c r="B99" s="173" t="s">
        <v>189</v>
      </c>
      <c r="C99" s="152"/>
      <c r="D99" s="153" t="s">
        <v>112</v>
      </c>
      <c r="E99" s="152"/>
      <c r="F99" s="149"/>
      <c r="G99" s="152"/>
      <c r="H99" s="149"/>
      <c r="I99" s="149"/>
      <c r="K99" s="215"/>
    </row>
    <row r="100" spans="1:11" s="214" customFormat="1" ht="49.5" customHeight="1">
      <c r="A100" s="150" t="s">
        <v>204</v>
      </c>
      <c r="B100" s="173" t="s">
        <v>188</v>
      </c>
      <c r="C100" s="152"/>
      <c r="D100" s="153" t="s">
        <v>112</v>
      </c>
      <c r="E100" s="152"/>
      <c r="F100" s="149"/>
      <c r="G100" s="152"/>
      <c r="H100" s="149"/>
      <c r="I100" s="149"/>
      <c r="K100" s="215"/>
    </row>
    <row r="101" spans="1:11" s="214" customFormat="1" ht="49.5" customHeight="1">
      <c r="A101" s="150" t="s">
        <v>205</v>
      </c>
      <c r="B101" s="173" t="s">
        <v>233</v>
      </c>
      <c r="C101" s="152"/>
      <c r="D101" s="153" t="s">
        <v>112</v>
      </c>
      <c r="E101" s="152"/>
      <c r="F101" s="149"/>
      <c r="G101" s="152"/>
      <c r="H101" s="149"/>
      <c r="I101" s="149"/>
      <c r="K101" s="215"/>
    </row>
    <row r="102" spans="1:11" s="214" customFormat="1" ht="21">
      <c r="A102" s="150" t="s">
        <v>206</v>
      </c>
      <c r="B102" s="172" t="s">
        <v>171</v>
      </c>
      <c r="C102" s="152"/>
      <c r="D102" s="153" t="s">
        <v>166</v>
      </c>
      <c r="E102" s="152"/>
      <c r="F102" s="149"/>
      <c r="G102" s="152"/>
      <c r="H102" s="149"/>
      <c r="I102" s="149"/>
      <c r="K102" s="215"/>
    </row>
    <row r="103" spans="1:11" s="214" customFormat="1" ht="21">
      <c r="A103" s="150" t="s">
        <v>207</v>
      </c>
      <c r="B103" s="172" t="s">
        <v>172</v>
      </c>
      <c r="C103" s="152"/>
      <c r="D103" s="153" t="s">
        <v>166</v>
      </c>
      <c r="E103" s="152"/>
      <c r="F103" s="149"/>
      <c r="G103" s="152"/>
      <c r="H103" s="149"/>
      <c r="I103" s="149"/>
      <c r="K103" s="215"/>
    </row>
    <row r="104" spans="1:11" s="214" customFormat="1" ht="21">
      <c r="A104" s="150" t="s">
        <v>208</v>
      </c>
      <c r="B104" s="172" t="s">
        <v>167</v>
      </c>
      <c r="C104" s="152"/>
      <c r="D104" s="153" t="s">
        <v>112</v>
      </c>
      <c r="E104" s="152"/>
      <c r="F104" s="149"/>
      <c r="G104" s="152"/>
      <c r="H104" s="149"/>
      <c r="I104" s="149"/>
      <c r="K104" s="215"/>
    </row>
    <row r="105" spans="1:11" s="214" customFormat="1" ht="21">
      <c r="A105" s="150" t="s">
        <v>209</v>
      </c>
      <c r="B105" s="172" t="s">
        <v>170</v>
      </c>
      <c r="C105" s="152"/>
      <c r="D105" s="153" t="s">
        <v>112</v>
      </c>
      <c r="E105" s="152"/>
      <c r="F105" s="149"/>
      <c r="G105" s="152"/>
      <c r="H105" s="149"/>
      <c r="I105" s="149"/>
      <c r="K105" s="215"/>
    </row>
    <row r="106" spans="1:11" s="214" customFormat="1" ht="45" customHeight="1">
      <c r="A106" s="150" t="s">
        <v>210</v>
      </c>
      <c r="B106" s="211" t="s">
        <v>234</v>
      </c>
      <c r="C106" s="152"/>
      <c r="D106" s="153" t="s">
        <v>112</v>
      </c>
      <c r="E106" s="152"/>
      <c r="F106" s="149"/>
      <c r="G106" s="152"/>
      <c r="H106" s="149"/>
      <c r="I106" s="149"/>
      <c r="K106" s="215"/>
    </row>
    <row r="107" spans="1:11" s="214" customFormat="1" ht="45" customHeight="1">
      <c r="A107" s="150" t="s">
        <v>211</v>
      </c>
      <c r="B107" s="211" t="s">
        <v>235</v>
      </c>
      <c r="C107" s="152"/>
      <c r="D107" s="153" t="s">
        <v>112</v>
      </c>
      <c r="E107" s="152"/>
      <c r="F107" s="149"/>
      <c r="G107" s="152"/>
      <c r="H107" s="149"/>
      <c r="I107" s="149"/>
      <c r="K107" s="215"/>
    </row>
    <row r="108" spans="1:11" s="214" customFormat="1" ht="45" customHeight="1">
      <c r="A108" s="150" t="s">
        <v>212</v>
      </c>
      <c r="B108" s="173" t="s">
        <v>228</v>
      </c>
      <c r="C108" s="152"/>
      <c r="D108" s="153" t="s">
        <v>112</v>
      </c>
      <c r="E108" s="152"/>
      <c r="F108" s="149"/>
      <c r="G108" s="152"/>
      <c r="H108" s="149"/>
      <c r="I108" s="149"/>
      <c r="K108" s="215"/>
    </row>
    <row r="109" spans="1:11" s="214" customFormat="1" ht="45" customHeight="1">
      <c r="A109" s="150" t="s">
        <v>213</v>
      </c>
      <c r="B109" s="173" t="s">
        <v>227</v>
      </c>
      <c r="C109" s="152"/>
      <c r="D109" s="153" t="s">
        <v>112</v>
      </c>
      <c r="E109" s="152"/>
      <c r="F109" s="149"/>
      <c r="G109" s="152"/>
      <c r="H109" s="149"/>
      <c r="I109" s="149"/>
      <c r="K109" s="215"/>
    </row>
    <row r="110" spans="1:11" s="214" customFormat="1" ht="21">
      <c r="A110" s="150" t="s">
        <v>214</v>
      </c>
      <c r="B110" s="172" t="s">
        <v>185</v>
      </c>
      <c r="C110" s="152"/>
      <c r="D110" s="153" t="s">
        <v>112</v>
      </c>
      <c r="E110" s="152"/>
      <c r="F110" s="149"/>
      <c r="G110" s="152"/>
      <c r="H110" s="149"/>
      <c r="I110" s="149"/>
      <c r="K110" s="215"/>
    </row>
    <row r="111" spans="1:11" s="214" customFormat="1" ht="21">
      <c r="A111" s="150" t="s">
        <v>340</v>
      </c>
      <c r="B111" s="172" t="s">
        <v>186</v>
      </c>
      <c r="C111" s="152"/>
      <c r="D111" s="153" t="s">
        <v>112</v>
      </c>
      <c r="E111" s="152"/>
      <c r="F111" s="149"/>
      <c r="G111" s="152"/>
      <c r="H111" s="149"/>
      <c r="I111" s="149"/>
      <c r="K111" s="215"/>
    </row>
    <row r="112" spans="1:11" s="214" customFormat="1" ht="21">
      <c r="A112" s="150" t="s">
        <v>341</v>
      </c>
      <c r="B112" s="172" t="s">
        <v>187</v>
      </c>
      <c r="C112" s="152"/>
      <c r="D112" s="153" t="s">
        <v>107</v>
      </c>
      <c r="E112" s="152"/>
      <c r="F112" s="149"/>
      <c r="G112" s="152"/>
      <c r="H112" s="149"/>
      <c r="I112" s="149"/>
      <c r="K112" s="215"/>
    </row>
    <row r="113" spans="1:11" s="214" customFormat="1" ht="21">
      <c r="A113" s="150" t="s">
        <v>450</v>
      </c>
      <c r="B113" s="172" t="s">
        <v>169</v>
      </c>
      <c r="C113" s="152"/>
      <c r="D113" s="153" t="s">
        <v>22</v>
      </c>
      <c r="E113" s="152"/>
      <c r="F113" s="149"/>
      <c r="G113" s="152"/>
      <c r="H113" s="149"/>
      <c r="I113" s="149"/>
      <c r="K113" s="215"/>
    </row>
    <row r="114" spans="1:11" s="214" customFormat="1" ht="21">
      <c r="A114" s="150" t="s">
        <v>451</v>
      </c>
      <c r="B114" s="194" t="s">
        <v>128</v>
      </c>
      <c r="C114" s="157"/>
      <c r="D114" s="195" t="s">
        <v>112</v>
      </c>
      <c r="E114" s="157"/>
      <c r="F114" s="196"/>
      <c r="G114" s="196"/>
      <c r="H114" s="196"/>
      <c r="I114" s="196"/>
      <c r="K114" s="215"/>
    </row>
    <row r="115" spans="1:11" s="214" customFormat="1" ht="21">
      <c r="A115" s="150" t="s">
        <v>452</v>
      </c>
      <c r="B115" s="197" t="s">
        <v>116</v>
      </c>
      <c r="C115" s="157"/>
      <c r="D115" s="195" t="s">
        <v>112</v>
      </c>
      <c r="E115" s="157"/>
      <c r="F115" s="196"/>
      <c r="G115" s="157"/>
      <c r="H115" s="196"/>
      <c r="I115" s="196"/>
      <c r="K115" s="215"/>
    </row>
    <row r="116" spans="1:11" s="214" customFormat="1" ht="21">
      <c r="A116" s="150" t="s">
        <v>453</v>
      </c>
      <c r="B116" s="197" t="s">
        <v>117</v>
      </c>
      <c r="C116" s="157"/>
      <c r="D116" s="195" t="s">
        <v>112</v>
      </c>
      <c r="E116" s="157"/>
      <c r="F116" s="196"/>
      <c r="G116" s="157"/>
      <c r="H116" s="196"/>
      <c r="I116" s="196"/>
      <c r="K116" s="215"/>
    </row>
    <row r="117" spans="1:11" s="214" customFormat="1" ht="21">
      <c r="A117" s="150" t="s">
        <v>454</v>
      </c>
      <c r="B117" s="197" t="s">
        <v>129</v>
      </c>
      <c r="C117" s="157"/>
      <c r="D117" s="195" t="s">
        <v>112</v>
      </c>
      <c r="E117" s="157"/>
      <c r="F117" s="196"/>
      <c r="G117" s="157"/>
      <c r="H117" s="196"/>
      <c r="I117" s="196"/>
      <c r="K117" s="215"/>
    </row>
    <row r="118" spans="1:11" s="214" customFormat="1" ht="21">
      <c r="A118" s="150" t="s">
        <v>455</v>
      </c>
      <c r="B118" s="198" t="s">
        <v>131</v>
      </c>
      <c r="C118" s="157"/>
      <c r="D118" s="195" t="s">
        <v>121</v>
      </c>
      <c r="E118" s="157"/>
      <c r="F118" s="196"/>
      <c r="G118" s="157"/>
      <c r="H118" s="196"/>
      <c r="I118" s="196"/>
      <c r="K118" s="215"/>
    </row>
    <row r="119" spans="1:11" s="214" customFormat="1" ht="21">
      <c r="A119" s="150" t="s">
        <v>456</v>
      </c>
      <c r="B119" s="199" t="s">
        <v>124</v>
      </c>
      <c r="C119" s="157"/>
      <c r="D119" s="158" t="s">
        <v>21</v>
      </c>
      <c r="E119" s="157"/>
      <c r="F119" s="196"/>
      <c r="G119" s="157"/>
      <c r="H119" s="196"/>
      <c r="I119" s="196"/>
      <c r="K119" s="215"/>
    </row>
    <row r="120" spans="1:11" s="214" customFormat="1" ht="49.5" customHeight="1">
      <c r="A120" s="150" t="s">
        <v>457</v>
      </c>
      <c r="B120" s="199" t="s">
        <v>134</v>
      </c>
      <c r="C120" s="157"/>
      <c r="D120" s="158" t="s">
        <v>112</v>
      </c>
      <c r="E120" s="157"/>
      <c r="F120" s="196"/>
      <c r="G120" s="157"/>
      <c r="H120" s="196"/>
      <c r="I120" s="196"/>
      <c r="K120" s="215"/>
    </row>
    <row r="121" spans="1:11" s="214" customFormat="1" ht="21">
      <c r="A121" s="150" t="s">
        <v>471</v>
      </c>
      <c r="B121" s="200" t="s">
        <v>136</v>
      </c>
      <c r="C121" s="157"/>
      <c r="D121" s="195" t="s">
        <v>20</v>
      </c>
      <c r="E121" s="157"/>
      <c r="F121" s="196"/>
      <c r="G121" s="157"/>
      <c r="H121" s="196"/>
      <c r="I121" s="196"/>
      <c r="K121" s="215"/>
    </row>
    <row r="122" spans="1:11" s="214" customFormat="1" ht="21">
      <c r="A122" s="150"/>
      <c r="B122" s="200"/>
      <c r="C122" s="157"/>
      <c r="D122" s="195"/>
      <c r="E122" s="157"/>
      <c r="F122" s="196"/>
      <c r="G122" s="157"/>
      <c r="H122" s="196"/>
      <c r="I122" s="196"/>
      <c r="K122" s="215"/>
    </row>
    <row r="123" spans="1:11" s="214" customFormat="1" ht="21">
      <c r="A123" s="150"/>
      <c r="B123" s="172"/>
      <c r="C123" s="152"/>
      <c r="D123" s="153"/>
      <c r="E123" s="152"/>
      <c r="F123" s="149"/>
      <c r="G123" s="152"/>
      <c r="H123" s="149"/>
      <c r="I123" s="149"/>
      <c r="K123" s="215"/>
    </row>
    <row r="124" spans="1:11" s="214" customFormat="1" ht="21">
      <c r="A124" s="174"/>
      <c r="B124" s="175"/>
      <c r="C124" s="149"/>
      <c r="D124" s="155"/>
      <c r="E124" s="149"/>
      <c r="F124" s="149"/>
      <c r="G124" s="149"/>
      <c r="H124" s="149"/>
      <c r="I124" s="149"/>
      <c r="K124" s="215"/>
    </row>
    <row r="125" spans="1:11" s="214" customFormat="1" ht="21">
      <c r="A125" s="161"/>
      <c r="B125" s="162" t="s">
        <v>335</v>
      </c>
      <c r="C125" s="163"/>
      <c r="D125" s="164"/>
      <c r="E125" s="165"/>
      <c r="F125" s="165"/>
      <c r="G125" s="165"/>
      <c r="H125" s="165"/>
      <c r="I125" s="165"/>
      <c r="K125" s="215"/>
    </row>
    <row r="126" spans="1:11" s="214" customFormat="1" ht="21">
      <c r="A126" s="176"/>
      <c r="B126" s="142" t="s">
        <v>218</v>
      </c>
      <c r="C126" s="177"/>
      <c r="D126" s="178"/>
      <c r="E126" s="179"/>
      <c r="F126" s="179"/>
      <c r="G126" s="179"/>
      <c r="H126" s="179"/>
      <c r="I126" s="179"/>
      <c r="K126" s="215"/>
    </row>
  </sheetData>
  <sheetProtection/>
  <mergeCells count="5">
    <mergeCell ref="A1:I1"/>
    <mergeCell ref="A2:I2"/>
    <mergeCell ref="A3:I3"/>
    <mergeCell ref="E4:F4"/>
    <mergeCell ref="G4:H4"/>
  </mergeCells>
  <printOptions/>
  <pageMargins left="0.2755905511811024" right="0.11811023622047245" top="0.5905511811023623" bottom="0.5905511811023623" header="0.3937007874015748" footer="0.5118110236220472"/>
  <pageSetup horizontalDpi="600" verticalDpi="600" orientation="portrait" paperSize="9" scale="77" r:id="rId2"/>
  <headerFooter alignWithMargins="0">
    <oddHeader>&amp;R&amp;"TH SarabunPSK,ธรรมดา"&amp;12หน้าที่ 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9"/>
  <sheetViews>
    <sheetView view="pageBreakPreview" zoomScale="98" zoomScaleNormal="120" zoomScaleSheetLayoutView="98" zoomScalePageLayoutView="0" workbookViewId="0" topLeftCell="A1">
      <selection activeCell="G8" sqref="G8"/>
    </sheetView>
  </sheetViews>
  <sheetFormatPr defaultColWidth="9.140625" defaultRowHeight="12.75"/>
  <cols>
    <col min="1" max="1" width="8.140625" style="219" customWidth="1"/>
    <col min="2" max="2" width="39.7109375" style="206" customWidth="1"/>
    <col min="3" max="3" width="10.421875" style="220" customWidth="1"/>
    <col min="4" max="4" width="6.8515625" style="219" customWidth="1"/>
    <col min="5" max="5" width="10.00390625" style="220" customWidth="1"/>
    <col min="6" max="6" width="13.28125" style="220" customWidth="1"/>
    <col min="7" max="7" width="10.57421875" style="220" customWidth="1"/>
    <col min="8" max="8" width="11.7109375" style="220" customWidth="1"/>
    <col min="9" max="9" width="13.00390625" style="220" customWidth="1"/>
    <col min="10" max="10" width="9.140625" style="206" customWidth="1"/>
    <col min="11" max="11" width="20.421875" style="206" customWidth="1"/>
    <col min="12" max="12" width="11.421875" style="206" bestFit="1" customWidth="1"/>
    <col min="13" max="16384" width="9.140625" style="206" customWidth="1"/>
  </cols>
  <sheetData>
    <row r="1" spans="1:9" ht="27.75">
      <c r="A1" s="317" t="s">
        <v>8</v>
      </c>
      <c r="B1" s="317"/>
      <c r="C1" s="317"/>
      <c r="D1" s="317"/>
      <c r="E1" s="317"/>
      <c r="F1" s="317"/>
      <c r="G1" s="317"/>
      <c r="H1" s="317"/>
      <c r="I1" s="317"/>
    </row>
    <row r="2" spans="1:9" ht="24">
      <c r="A2" s="318" t="str">
        <f>สรุป!A2</f>
        <v>โครงการปรับปรุงอาคารโรงเรียนสาธิต</v>
      </c>
      <c r="B2" s="318"/>
      <c r="C2" s="318"/>
      <c r="D2" s="318"/>
      <c r="E2" s="318"/>
      <c r="F2" s="318"/>
      <c r="G2" s="318"/>
      <c r="H2" s="318"/>
      <c r="I2" s="318"/>
    </row>
    <row r="3" spans="1:9" ht="24">
      <c r="A3" s="318" t="s">
        <v>9</v>
      </c>
      <c r="B3" s="318"/>
      <c r="C3" s="318"/>
      <c r="D3" s="318"/>
      <c r="E3" s="318"/>
      <c r="F3" s="318"/>
      <c r="G3" s="318"/>
      <c r="H3" s="318"/>
      <c r="I3" s="318"/>
    </row>
    <row r="4" spans="1:9" ht="24">
      <c r="A4" s="134" t="s">
        <v>0</v>
      </c>
      <c r="B4" s="134" t="s">
        <v>1</v>
      </c>
      <c r="C4" s="135" t="s">
        <v>10</v>
      </c>
      <c r="D4" s="134" t="s">
        <v>2</v>
      </c>
      <c r="E4" s="319" t="s">
        <v>3</v>
      </c>
      <c r="F4" s="320"/>
      <c r="G4" s="319" t="s">
        <v>4</v>
      </c>
      <c r="H4" s="320"/>
      <c r="I4" s="136" t="s">
        <v>5</v>
      </c>
    </row>
    <row r="5" spans="1:9" ht="21">
      <c r="A5" s="137"/>
      <c r="B5" s="137"/>
      <c r="C5" s="138"/>
      <c r="D5" s="137"/>
      <c r="E5" s="139" t="s">
        <v>6</v>
      </c>
      <c r="F5" s="139" t="s">
        <v>7</v>
      </c>
      <c r="G5" s="139" t="s">
        <v>6</v>
      </c>
      <c r="H5" s="139" t="s">
        <v>7</v>
      </c>
      <c r="I5" s="140"/>
    </row>
    <row r="6" spans="1:11" s="214" customFormat="1" ht="21">
      <c r="A6" s="224">
        <v>2</v>
      </c>
      <c r="B6" s="225" t="s">
        <v>220</v>
      </c>
      <c r="C6" s="226"/>
      <c r="D6" s="224"/>
      <c r="E6" s="227"/>
      <c r="F6" s="227"/>
      <c r="G6" s="227"/>
      <c r="H6" s="227"/>
      <c r="I6" s="228"/>
      <c r="K6" s="215"/>
    </row>
    <row r="7" spans="1:11" s="214" customFormat="1" ht="21">
      <c r="A7" s="146">
        <v>2.1</v>
      </c>
      <c r="B7" s="147" t="s">
        <v>88</v>
      </c>
      <c r="C7" s="148"/>
      <c r="D7" s="146"/>
      <c r="E7" s="148"/>
      <c r="F7" s="149"/>
      <c r="G7" s="149"/>
      <c r="H7" s="149"/>
      <c r="I7" s="149"/>
      <c r="K7" s="215"/>
    </row>
    <row r="8" spans="1:11" s="214" customFormat="1" ht="42">
      <c r="A8" s="150" t="s">
        <v>221</v>
      </c>
      <c r="B8" s="151" t="s">
        <v>143</v>
      </c>
      <c r="C8" s="152"/>
      <c r="D8" s="153" t="s">
        <v>20</v>
      </c>
      <c r="E8" s="152"/>
      <c r="F8" s="149"/>
      <c r="G8" s="152"/>
      <c r="H8" s="149"/>
      <c r="I8" s="149"/>
      <c r="K8" s="215"/>
    </row>
    <row r="9" spans="1:11" s="214" customFormat="1" ht="21">
      <c r="A9" s="150" t="s">
        <v>222</v>
      </c>
      <c r="B9" s="151" t="s">
        <v>343</v>
      </c>
      <c r="C9" s="152"/>
      <c r="D9" s="153" t="s">
        <v>20</v>
      </c>
      <c r="E9" s="152"/>
      <c r="F9" s="149"/>
      <c r="G9" s="152"/>
      <c r="H9" s="149"/>
      <c r="I9" s="149"/>
      <c r="K9" s="215"/>
    </row>
    <row r="10" spans="1:11" s="214" customFormat="1" ht="21">
      <c r="A10" s="150"/>
      <c r="B10" s="160"/>
      <c r="C10" s="157"/>
      <c r="D10" s="158"/>
      <c r="E10" s="149"/>
      <c r="F10" s="149"/>
      <c r="G10" s="149"/>
      <c r="H10" s="149"/>
      <c r="I10" s="149"/>
      <c r="K10" s="215"/>
    </row>
    <row r="11" spans="1:11" s="214" customFormat="1" ht="21">
      <c r="A11" s="229"/>
      <c r="B11" s="230" t="s">
        <v>105</v>
      </c>
      <c r="C11" s="231"/>
      <c r="D11" s="232"/>
      <c r="E11" s="233"/>
      <c r="F11" s="233"/>
      <c r="G11" s="233"/>
      <c r="H11" s="233"/>
      <c r="I11" s="233"/>
      <c r="K11" s="215"/>
    </row>
    <row r="12" spans="1:11" s="214" customFormat="1" ht="21">
      <c r="A12" s="146">
        <v>2.2</v>
      </c>
      <c r="B12" s="168" t="s">
        <v>223</v>
      </c>
      <c r="C12" s="169"/>
      <c r="D12" s="170"/>
      <c r="E12" s="169"/>
      <c r="F12" s="171"/>
      <c r="G12" s="169"/>
      <c r="H12" s="171"/>
      <c r="I12" s="171"/>
      <c r="K12" s="215"/>
    </row>
    <row r="13" spans="1:11" s="214" customFormat="1" ht="21">
      <c r="A13" s="167" t="s">
        <v>224</v>
      </c>
      <c r="B13" s="168" t="s">
        <v>239</v>
      </c>
      <c r="C13" s="169"/>
      <c r="D13" s="170"/>
      <c r="E13" s="169"/>
      <c r="F13" s="171"/>
      <c r="G13" s="169"/>
      <c r="H13" s="171"/>
      <c r="I13" s="171"/>
      <c r="K13" s="215"/>
    </row>
    <row r="14" spans="1:11" s="214" customFormat="1" ht="42">
      <c r="A14" s="150" t="s">
        <v>241</v>
      </c>
      <c r="B14" s="166" t="s">
        <v>86</v>
      </c>
      <c r="C14" s="152"/>
      <c r="D14" s="153" t="s">
        <v>20</v>
      </c>
      <c r="E14" s="152"/>
      <c r="F14" s="149"/>
      <c r="G14" s="149"/>
      <c r="H14" s="149"/>
      <c r="I14" s="149"/>
      <c r="K14" s="215"/>
    </row>
    <row r="15" spans="1:11" s="214" customFormat="1" ht="21">
      <c r="A15" s="150" t="s">
        <v>242</v>
      </c>
      <c r="B15" s="166" t="s">
        <v>87</v>
      </c>
      <c r="C15" s="152"/>
      <c r="D15" s="153" t="s">
        <v>20</v>
      </c>
      <c r="E15" s="152"/>
      <c r="F15" s="149"/>
      <c r="G15" s="149"/>
      <c r="H15" s="149"/>
      <c r="I15" s="149"/>
      <c r="K15" s="215"/>
    </row>
    <row r="16" spans="1:11" s="214" customFormat="1" ht="42">
      <c r="A16" s="150" t="s">
        <v>243</v>
      </c>
      <c r="B16" s="166" t="s">
        <v>149</v>
      </c>
      <c r="C16" s="152"/>
      <c r="D16" s="153" t="s">
        <v>19</v>
      </c>
      <c r="E16" s="152"/>
      <c r="F16" s="149"/>
      <c r="G16" s="149"/>
      <c r="H16" s="149"/>
      <c r="I16" s="149"/>
      <c r="K16" s="215"/>
    </row>
    <row r="17" spans="1:11" s="214" customFormat="1" ht="21">
      <c r="A17" s="150" t="s">
        <v>244</v>
      </c>
      <c r="B17" s="166" t="s">
        <v>150</v>
      </c>
      <c r="C17" s="152"/>
      <c r="D17" s="153" t="s">
        <v>19</v>
      </c>
      <c r="E17" s="152"/>
      <c r="F17" s="149"/>
      <c r="G17" s="149"/>
      <c r="H17" s="149"/>
      <c r="I17" s="149"/>
      <c r="K17" s="215"/>
    </row>
    <row r="18" spans="1:11" s="214" customFormat="1" ht="21">
      <c r="A18" s="150" t="s">
        <v>245</v>
      </c>
      <c r="B18" s="166" t="s">
        <v>151</v>
      </c>
      <c r="C18" s="152"/>
      <c r="D18" s="153" t="s">
        <v>22</v>
      </c>
      <c r="E18" s="152"/>
      <c r="F18" s="149"/>
      <c r="G18" s="149"/>
      <c r="H18" s="149"/>
      <c r="I18" s="149"/>
      <c r="K18" s="215"/>
    </row>
    <row r="19" spans="1:11" s="214" customFormat="1" ht="40.5">
      <c r="A19" s="150" t="s">
        <v>246</v>
      </c>
      <c r="B19" s="211" t="s">
        <v>153</v>
      </c>
      <c r="C19" s="152"/>
      <c r="D19" s="153" t="s">
        <v>19</v>
      </c>
      <c r="E19" s="152"/>
      <c r="F19" s="149"/>
      <c r="G19" s="149"/>
      <c r="H19" s="149"/>
      <c r="I19" s="149"/>
      <c r="K19" s="215"/>
    </row>
    <row r="20" spans="1:11" s="214" customFormat="1" ht="40.5">
      <c r="A20" s="150" t="s">
        <v>247</v>
      </c>
      <c r="B20" s="211" t="s">
        <v>154</v>
      </c>
      <c r="C20" s="152"/>
      <c r="D20" s="153" t="s">
        <v>19</v>
      </c>
      <c r="E20" s="152"/>
      <c r="F20" s="149"/>
      <c r="G20" s="149"/>
      <c r="H20" s="149"/>
      <c r="I20" s="149"/>
      <c r="K20" s="215"/>
    </row>
    <row r="21" spans="1:9" s="207" customFormat="1" ht="42">
      <c r="A21" s="150" t="s">
        <v>248</v>
      </c>
      <c r="B21" s="166" t="s">
        <v>229</v>
      </c>
      <c r="C21" s="152"/>
      <c r="D21" s="153" t="s">
        <v>19</v>
      </c>
      <c r="E21" s="152"/>
      <c r="F21" s="149"/>
      <c r="G21" s="149"/>
      <c r="H21" s="149"/>
      <c r="I21" s="149"/>
    </row>
    <row r="22" spans="1:9" s="207" customFormat="1" ht="21">
      <c r="A22" s="150" t="s">
        <v>249</v>
      </c>
      <c r="B22" s="172" t="s">
        <v>82</v>
      </c>
      <c r="C22" s="152"/>
      <c r="D22" s="153" t="s">
        <v>19</v>
      </c>
      <c r="E22" s="152"/>
      <c r="F22" s="149"/>
      <c r="G22" s="152"/>
      <c r="H22" s="149"/>
      <c r="I22" s="149"/>
    </row>
    <row r="23" spans="1:9" s="208" customFormat="1" ht="42">
      <c r="A23" s="150" t="s">
        <v>250</v>
      </c>
      <c r="B23" s="173" t="s">
        <v>230</v>
      </c>
      <c r="C23" s="152"/>
      <c r="D23" s="153" t="s">
        <v>112</v>
      </c>
      <c r="E23" s="152"/>
      <c r="F23" s="149"/>
      <c r="G23" s="152"/>
      <c r="H23" s="149"/>
      <c r="I23" s="149"/>
    </row>
    <row r="24" spans="1:9" s="208" customFormat="1" ht="21">
      <c r="A24" s="150" t="s">
        <v>251</v>
      </c>
      <c r="B24" s="172" t="s">
        <v>165</v>
      </c>
      <c r="C24" s="152"/>
      <c r="D24" s="153" t="s">
        <v>112</v>
      </c>
      <c r="E24" s="152"/>
      <c r="F24" s="149"/>
      <c r="G24" s="152"/>
      <c r="H24" s="149"/>
      <c r="I24" s="149"/>
    </row>
    <row r="25" spans="1:9" s="208" customFormat="1" ht="63">
      <c r="A25" s="150" t="s">
        <v>252</v>
      </c>
      <c r="B25" s="173" t="s">
        <v>231</v>
      </c>
      <c r="C25" s="152"/>
      <c r="D25" s="153" t="s">
        <v>112</v>
      </c>
      <c r="E25" s="152"/>
      <c r="F25" s="149"/>
      <c r="G25" s="152"/>
      <c r="H25" s="149"/>
      <c r="I25" s="149"/>
    </row>
    <row r="26" spans="1:9" s="214" customFormat="1" ht="63">
      <c r="A26" s="150" t="s">
        <v>253</v>
      </c>
      <c r="B26" s="173" t="s">
        <v>189</v>
      </c>
      <c r="C26" s="152"/>
      <c r="D26" s="153" t="s">
        <v>112</v>
      </c>
      <c r="E26" s="152"/>
      <c r="F26" s="149"/>
      <c r="G26" s="152"/>
      <c r="H26" s="149"/>
      <c r="I26" s="149"/>
    </row>
    <row r="27" spans="1:9" s="214" customFormat="1" ht="63">
      <c r="A27" s="150" t="s">
        <v>254</v>
      </c>
      <c r="B27" s="173" t="s">
        <v>188</v>
      </c>
      <c r="C27" s="152"/>
      <c r="D27" s="153" t="s">
        <v>112</v>
      </c>
      <c r="E27" s="152"/>
      <c r="F27" s="149"/>
      <c r="G27" s="152"/>
      <c r="H27" s="149"/>
      <c r="I27" s="149"/>
    </row>
    <row r="28" spans="1:9" s="214" customFormat="1" ht="84">
      <c r="A28" s="150" t="s">
        <v>255</v>
      </c>
      <c r="B28" s="173" t="s">
        <v>232</v>
      </c>
      <c r="C28" s="152"/>
      <c r="D28" s="153" t="s">
        <v>22</v>
      </c>
      <c r="E28" s="152"/>
      <c r="F28" s="149"/>
      <c r="G28" s="152"/>
      <c r="H28" s="149"/>
      <c r="I28" s="149"/>
    </row>
    <row r="29" spans="1:9" s="214" customFormat="1" ht="21">
      <c r="A29" s="150" t="s">
        <v>286</v>
      </c>
      <c r="B29" s="216" t="s">
        <v>298</v>
      </c>
      <c r="C29" s="152"/>
      <c r="D29" s="153" t="s">
        <v>112</v>
      </c>
      <c r="E29" s="152"/>
      <c r="F29" s="149"/>
      <c r="G29" s="152"/>
      <c r="H29" s="149"/>
      <c r="I29" s="149"/>
    </row>
    <row r="30" spans="1:9" s="214" customFormat="1" ht="42">
      <c r="A30" s="150" t="s">
        <v>287</v>
      </c>
      <c r="B30" s="173" t="s">
        <v>233</v>
      </c>
      <c r="C30" s="152"/>
      <c r="D30" s="153" t="s">
        <v>112</v>
      </c>
      <c r="E30" s="152"/>
      <c r="F30" s="149"/>
      <c r="G30" s="152"/>
      <c r="H30" s="149"/>
      <c r="I30" s="149"/>
    </row>
    <row r="31" spans="1:9" s="221" customFormat="1" ht="21">
      <c r="A31" s="150" t="s">
        <v>288</v>
      </c>
      <c r="B31" s="172" t="s">
        <v>238</v>
      </c>
      <c r="C31" s="152"/>
      <c r="D31" s="153" t="s">
        <v>166</v>
      </c>
      <c r="E31" s="152"/>
      <c r="F31" s="149"/>
      <c r="G31" s="152"/>
      <c r="H31" s="149"/>
      <c r="I31" s="149"/>
    </row>
    <row r="32" spans="1:9" s="208" customFormat="1" ht="21">
      <c r="A32" s="150" t="s">
        <v>289</v>
      </c>
      <c r="B32" s="172" t="s">
        <v>238</v>
      </c>
      <c r="C32" s="152"/>
      <c r="D32" s="153" t="s">
        <v>166</v>
      </c>
      <c r="E32" s="152"/>
      <c r="F32" s="149"/>
      <c r="G32" s="152"/>
      <c r="H32" s="149"/>
      <c r="I32" s="149"/>
    </row>
    <row r="33" spans="1:11" s="214" customFormat="1" ht="40.5">
      <c r="A33" s="150" t="s">
        <v>290</v>
      </c>
      <c r="B33" s="216" t="s">
        <v>338</v>
      </c>
      <c r="C33" s="152"/>
      <c r="D33" s="153" t="s">
        <v>112</v>
      </c>
      <c r="E33" s="152"/>
      <c r="F33" s="149"/>
      <c r="G33" s="152"/>
      <c r="H33" s="149"/>
      <c r="I33" s="149"/>
      <c r="K33" s="215"/>
    </row>
    <row r="34" spans="1:9" ht="21">
      <c r="A34" s="150" t="s">
        <v>291</v>
      </c>
      <c r="B34" s="172" t="s">
        <v>167</v>
      </c>
      <c r="C34" s="152"/>
      <c r="D34" s="153" t="s">
        <v>112</v>
      </c>
      <c r="E34" s="152"/>
      <c r="F34" s="149"/>
      <c r="G34" s="152"/>
      <c r="H34" s="149"/>
      <c r="I34" s="149"/>
    </row>
    <row r="35" spans="1:9" ht="21">
      <c r="A35" s="150" t="s">
        <v>292</v>
      </c>
      <c r="B35" s="172" t="s">
        <v>170</v>
      </c>
      <c r="C35" s="152"/>
      <c r="D35" s="153" t="s">
        <v>112</v>
      </c>
      <c r="E35" s="152"/>
      <c r="F35" s="149"/>
      <c r="G35" s="152"/>
      <c r="H35" s="149"/>
      <c r="I35" s="149"/>
    </row>
    <row r="36" spans="1:9" ht="40.5">
      <c r="A36" s="150" t="s">
        <v>293</v>
      </c>
      <c r="B36" s="211" t="s">
        <v>234</v>
      </c>
      <c r="C36" s="152"/>
      <c r="D36" s="153" t="s">
        <v>112</v>
      </c>
      <c r="E36" s="152"/>
      <c r="F36" s="149"/>
      <c r="G36" s="152"/>
      <c r="H36" s="149"/>
      <c r="I36" s="149"/>
    </row>
    <row r="37" spans="1:9" ht="40.5">
      <c r="A37" s="150" t="s">
        <v>294</v>
      </c>
      <c r="B37" s="211" t="s">
        <v>235</v>
      </c>
      <c r="C37" s="152"/>
      <c r="D37" s="153" t="s">
        <v>112</v>
      </c>
      <c r="E37" s="152"/>
      <c r="F37" s="149"/>
      <c r="G37" s="152"/>
      <c r="H37" s="149"/>
      <c r="I37" s="149"/>
    </row>
    <row r="38" spans="1:9" ht="42">
      <c r="A38" s="150" t="s">
        <v>295</v>
      </c>
      <c r="B38" s="173" t="s">
        <v>228</v>
      </c>
      <c r="C38" s="152"/>
      <c r="D38" s="153" t="s">
        <v>112</v>
      </c>
      <c r="E38" s="152"/>
      <c r="F38" s="149"/>
      <c r="G38" s="152"/>
      <c r="H38" s="149"/>
      <c r="I38" s="149"/>
    </row>
    <row r="39" spans="1:9" ht="42">
      <c r="A39" s="150" t="s">
        <v>296</v>
      </c>
      <c r="B39" s="173" t="s">
        <v>227</v>
      </c>
      <c r="C39" s="152"/>
      <c r="D39" s="153" t="s">
        <v>112</v>
      </c>
      <c r="E39" s="152"/>
      <c r="F39" s="149"/>
      <c r="G39" s="152"/>
      <c r="H39" s="149"/>
      <c r="I39" s="149"/>
    </row>
    <row r="40" spans="1:9" ht="21">
      <c r="A40" s="150" t="s">
        <v>299</v>
      </c>
      <c r="B40" s="172" t="s">
        <v>185</v>
      </c>
      <c r="C40" s="152"/>
      <c r="D40" s="153" t="s">
        <v>112</v>
      </c>
      <c r="E40" s="152"/>
      <c r="F40" s="149"/>
      <c r="G40" s="152"/>
      <c r="H40" s="149"/>
      <c r="I40" s="149"/>
    </row>
    <row r="41" spans="1:9" ht="21">
      <c r="A41" s="150" t="s">
        <v>342</v>
      </c>
      <c r="B41" s="172" t="s">
        <v>186</v>
      </c>
      <c r="C41" s="152"/>
      <c r="D41" s="153" t="s">
        <v>112</v>
      </c>
      <c r="E41" s="152"/>
      <c r="F41" s="149"/>
      <c r="G41" s="152"/>
      <c r="H41" s="149"/>
      <c r="I41" s="149"/>
    </row>
    <row r="42" spans="1:9" ht="21">
      <c r="A42" s="150" t="s">
        <v>412</v>
      </c>
      <c r="B42" s="172" t="s">
        <v>187</v>
      </c>
      <c r="C42" s="152"/>
      <c r="D42" s="153" t="s">
        <v>107</v>
      </c>
      <c r="E42" s="152"/>
      <c r="F42" s="149"/>
      <c r="G42" s="152"/>
      <c r="H42" s="149"/>
      <c r="I42" s="149"/>
    </row>
    <row r="43" spans="1:9" ht="21">
      <c r="A43" s="150" t="s">
        <v>413</v>
      </c>
      <c r="B43" s="172" t="s">
        <v>169</v>
      </c>
      <c r="C43" s="152"/>
      <c r="D43" s="153" t="s">
        <v>22</v>
      </c>
      <c r="E43" s="152"/>
      <c r="F43" s="149"/>
      <c r="G43" s="152"/>
      <c r="H43" s="149"/>
      <c r="I43" s="149"/>
    </row>
    <row r="44" spans="1:9" ht="21">
      <c r="A44" s="150" t="s">
        <v>414</v>
      </c>
      <c r="B44" s="194" t="s">
        <v>128</v>
      </c>
      <c r="C44" s="157"/>
      <c r="D44" s="195" t="s">
        <v>112</v>
      </c>
      <c r="E44" s="157"/>
      <c r="F44" s="196"/>
      <c r="G44" s="196"/>
      <c r="H44" s="196"/>
      <c r="I44" s="196"/>
    </row>
    <row r="45" spans="1:9" ht="21">
      <c r="A45" s="150" t="s">
        <v>415</v>
      </c>
      <c r="B45" s="197" t="s">
        <v>116</v>
      </c>
      <c r="C45" s="157"/>
      <c r="D45" s="195" t="s">
        <v>112</v>
      </c>
      <c r="E45" s="157"/>
      <c r="F45" s="196"/>
      <c r="G45" s="157"/>
      <c r="H45" s="196"/>
      <c r="I45" s="196"/>
    </row>
    <row r="46" spans="1:9" ht="21">
      <c r="A46" s="150" t="s">
        <v>416</v>
      </c>
      <c r="B46" s="197" t="s">
        <v>117</v>
      </c>
      <c r="C46" s="157"/>
      <c r="D46" s="195" t="s">
        <v>112</v>
      </c>
      <c r="E46" s="157"/>
      <c r="F46" s="196"/>
      <c r="G46" s="157"/>
      <c r="H46" s="196"/>
      <c r="I46" s="196"/>
    </row>
    <row r="47" spans="1:9" ht="21">
      <c r="A47" s="150" t="s">
        <v>417</v>
      </c>
      <c r="B47" s="197" t="s">
        <v>129</v>
      </c>
      <c r="C47" s="157"/>
      <c r="D47" s="195" t="s">
        <v>112</v>
      </c>
      <c r="E47" s="157"/>
      <c r="F47" s="196"/>
      <c r="G47" s="157"/>
      <c r="H47" s="196"/>
      <c r="I47" s="196"/>
    </row>
    <row r="48" spans="1:9" ht="21">
      <c r="A48" s="150" t="s">
        <v>418</v>
      </c>
      <c r="B48" s="198" t="s">
        <v>123</v>
      </c>
      <c r="C48" s="157"/>
      <c r="D48" s="195" t="s">
        <v>121</v>
      </c>
      <c r="E48" s="157"/>
      <c r="F48" s="196"/>
      <c r="G48" s="157"/>
      <c r="H48" s="196"/>
      <c r="I48" s="196"/>
    </row>
    <row r="49" spans="1:9" ht="21">
      <c r="A49" s="150" t="s">
        <v>419</v>
      </c>
      <c r="B49" s="199" t="s">
        <v>124</v>
      </c>
      <c r="C49" s="157"/>
      <c r="D49" s="158" t="s">
        <v>21</v>
      </c>
      <c r="E49" s="157"/>
      <c r="F49" s="196"/>
      <c r="G49" s="157"/>
      <c r="H49" s="196"/>
      <c r="I49" s="196"/>
    </row>
    <row r="50" spans="1:9" ht="21">
      <c r="A50" s="150" t="s">
        <v>441</v>
      </c>
      <c r="B50" s="199" t="s">
        <v>139</v>
      </c>
      <c r="C50" s="157"/>
      <c r="D50" s="158" t="s">
        <v>20</v>
      </c>
      <c r="E50" s="157"/>
      <c r="F50" s="196"/>
      <c r="G50" s="157"/>
      <c r="H50" s="196"/>
      <c r="I50" s="196"/>
    </row>
    <row r="51" spans="1:9" ht="21">
      <c r="A51" s="150" t="s">
        <v>462</v>
      </c>
      <c r="B51" s="200" t="s">
        <v>136</v>
      </c>
      <c r="C51" s="157"/>
      <c r="D51" s="195" t="s">
        <v>20</v>
      </c>
      <c r="E51" s="157"/>
      <c r="F51" s="196"/>
      <c r="G51" s="157"/>
      <c r="H51" s="196"/>
      <c r="I51" s="196"/>
    </row>
    <row r="52" spans="1:9" ht="21">
      <c r="A52" s="150"/>
      <c r="B52" s="172"/>
      <c r="C52" s="152"/>
      <c r="D52" s="153"/>
      <c r="E52" s="152"/>
      <c r="F52" s="149"/>
      <c r="G52" s="152"/>
      <c r="H52" s="149"/>
      <c r="I52" s="149"/>
    </row>
    <row r="53" spans="1:9" ht="21">
      <c r="A53" s="150"/>
      <c r="B53" s="175"/>
      <c r="C53" s="149"/>
      <c r="D53" s="155"/>
      <c r="E53" s="149"/>
      <c r="F53" s="149"/>
      <c r="G53" s="149"/>
      <c r="H53" s="149"/>
      <c r="I53" s="149"/>
    </row>
    <row r="54" spans="1:9" ht="21">
      <c r="A54" s="234"/>
      <c r="B54" s="235" t="s">
        <v>330</v>
      </c>
      <c r="C54" s="231"/>
      <c r="D54" s="232"/>
      <c r="E54" s="233"/>
      <c r="F54" s="233"/>
      <c r="G54" s="233"/>
      <c r="H54" s="233"/>
      <c r="I54" s="233"/>
    </row>
    <row r="55" spans="1:9" ht="21">
      <c r="A55" s="150" t="s">
        <v>225</v>
      </c>
      <c r="B55" s="168" t="s">
        <v>240</v>
      </c>
      <c r="C55" s="169"/>
      <c r="D55" s="170"/>
      <c r="E55" s="169"/>
      <c r="F55" s="171"/>
      <c r="G55" s="169"/>
      <c r="H55" s="171"/>
      <c r="I55" s="171"/>
    </row>
    <row r="56" spans="1:9" ht="42">
      <c r="A56" s="150" t="s">
        <v>256</v>
      </c>
      <c r="B56" s="166" t="s">
        <v>86</v>
      </c>
      <c r="C56" s="152"/>
      <c r="D56" s="153" t="s">
        <v>20</v>
      </c>
      <c r="E56" s="152"/>
      <c r="F56" s="149"/>
      <c r="G56" s="149"/>
      <c r="H56" s="149"/>
      <c r="I56" s="149"/>
    </row>
    <row r="57" spans="1:9" ht="21">
      <c r="A57" s="150" t="s">
        <v>257</v>
      </c>
      <c r="B57" s="166" t="s">
        <v>87</v>
      </c>
      <c r="C57" s="152"/>
      <c r="D57" s="153" t="s">
        <v>20</v>
      </c>
      <c r="E57" s="152"/>
      <c r="F57" s="149"/>
      <c r="G57" s="149"/>
      <c r="H57" s="149"/>
      <c r="I57" s="149"/>
    </row>
    <row r="58" spans="1:9" ht="42">
      <c r="A58" s="150" t="s">
        <v>258</v>
      </c>
      <c r="B58" s="166" t="s">
        <v>149</v>
      </c>
      <c r="C58" s="152"/>
      <c r="D58" s="153" t="s">
        <v>19</v>
      </c>
      <c r="E58" s="152"/>
      <c r="F58" s="149"/>
      <c r="G58" s="149"/>
      <c r="H58" s="149"/>
      <c r="I58" s="149"/>
    </row>
    <row r="59" spans="1:9" ht="21">
      <c r="A59" s="150" t="s">
        <v>259</v>
      </c>
      <c r="B59" s="166" t="s">
        <v>150</v>
      </c>
      <c r="C59" s="152"/>
      <c r="D59" s="153" t="s">
        <v>19</v>
      </c>
      <c r="E59" s="152"/>
      <c r="F59" s="149"/>
      <c r="G59" s="149"/>
      <c r="H59" s="149"/>
      <c r="I59" s="149"/>
    </row>
    <row r="60" spans="1:9" ht="21">
      <c r="A60" s="150" t="s">
        <v>260</v>
      </c>
      <c r="B60" s="166" t="s">
        <v>151</v>
      </c>
      <c r="C60" s="152"/>
      <c r="D60" s="153" t="s">
        <v>22</v>
      </c>
      <c r="E60" s="152"/>
      <c r="F60" s="149"/>
      <c r="G60" s="149"/>
      <c r="H60" s="149"/>
      <c r="I60" s="149"/>
    </row>
    <row r="61" spans="1:9" ht="40.5">
      <c r="A61" s="150" t="s">
        <v>261</v>
      </c>
      <c r="B61" s="211" t="s">
        <v>153</v>
      </c>
      <c r="C61" s="152"/>
      <c r="D61" s="153" t="s">
        <v>19</v>
      </c>
      <c r="E61" s="152"/>
      <c r="F61" s="149"/>
      <c r="G61" s="149"/>
      <c r="H61" s="149"/>
      <c r="I61" s="149"/>
    </row>
    <row r="62" spans="1:9" ht="40.5">
      <c r="A62" s="150" t="s">
        <v>262</v>
      </c>
      <c r="B62" s="211" t="s">
        <v>154</v>
      </c>
      <c r="C62" s="152"/>
      <c r="D62" s="153" t="s">
        <v>19</v>
      </c>
      <c r="E62" s="152"/>
      <c r="F62" s="149"/>
      <c r="G62" s="149"/>
      <c r="H62" s="149"/>
      <c r="I62" s="149"/>
    </row>
    <row r="63" spans="1:9" ht="42">
      <c r="A63" s="150" t="s">
        <v>263</v>
      </c>
      <c r="B63" s="166" t="s">
        <v>229</v>
      </c>
      <c r="C63" s="152"/>
      <c r="D63" s="153" t="s">
        <v>19</v>
      </c>
      <c r="E63" s="152"/>
      <c r="F63" s="149"/>
      <c r="G63" s="149"/>
      <c r="H63" s="149"/>
      <c r="I63" s="149"/>
    </row>
    <row r="64" spans="1:9" ht="21">
      <c r="A64" s="150" t="s">
        <v>264</v>
      </c>
      <c r="B64" s="172" t="s">
        <v>82</v>
      </c>
      <c r="C64" s="152"/>
      <c r="D64" s="153" t="s">
        <v>19</v>
      </c>
      <c r="E64" s="152"/>
      <c r="F64" s="149"/>
      <c r="G64" s="152"/>
      <c r="H64" s="149"/>
      <c r="I64" s="149"/>
    </row>
    <row r="65" spans="1:9" ht="42">
      <c r="A65" s="150" t="s">
        <v>265</v>
      </c>
      <c r="B65" s="173" t="s">
        <v>230</v>
      </c>
      <c r="C65" s="152"/>
      <c r="D65" s="153" t="s">
        <v>112</v>
      </c>
      <c r="E65" s="152"/>
      <c r="F65" s="149"/>
      <c r="G65" s="152"/>
      <c r="H65" s="149"/>
      <c r="I65" s="149"/>
    </row>
    <row r="66" spans="1:9" ht="21">
      <c r="A66" s="150" t="s">
        <v>266</v>
      </c>
      <c r="B66" s="172" t="s">
        <v>165</v>
      </c>
      <c r="C66" s="152"/>
      <c r="D66" s="153" t="s">
        <v>112</v>
      </c>
      <c r="E66" s="152"/>
      <c r="F66" s="149"/>
      <c r="G66" s="152"/>
      <c r="H66" s="149"/>
      <c r="I66" s="149"/>
    </row>
    <row r="67" spans="1:9" ht="63">
      <c r="A67" s="150" t="s">
        <v>267</v>
      </c>
      <c r="B67" s="173" t="s">
        <v>231</v>
      </c>
      <c r="C67" s="152"/>
      <c r="D67" s="153" t="s">
        <v>112</v>
      </c>
      <c r="E67" s="152"/>
      <c r="F67" s="149"/>
      <c r="G67" s="152"/>
      <c r="H67" s="149"/>
      <c r="I67" s="149"/>
    </row>
    <row r="68" spans="1:9" ht="63">
      <c r="A68" s="150" t="s">
        <v>268</v>
      </c>
      <c r="B68" s="173" t="s">
        <v>189</v>
      </c>
      <c r="C68" s="152"/>
      <c r="D68" s="153" t="s">
        <v>112</v>
      </c>
      <c r="E68" s="152"/>
      <c r="F68" s="149"/>
      <c r="G68" s="152"/>
      <c r="H68" s="149"/>
      <c r="I68" s="149"/>
    </row>
    <row r="69" spans="1:9" ht="63">
      <c r="A69" s="150" t="s">
        <v>269</v>
      </c>
      <c r="B69" s="173" t="s">
        <v>188</v>
      </c>
      <c r="C69" s="152"/>
      <c r="D69" s="153" t="s">
        <v>112</v>
      </c>
      <c r="E69" s="152"/>
      <c r="F69" s="149"/>
      <c r="G69" s="152"/>
      <c r="H69" s="149"/>
      <c r="I69" s="149"/>
    </row>
    <row r="70" spans="1:9" ht="84">
      <c r="A70" s="150" t="s">
        <v>270</v>
      </c>
      <c r="B70" s="173" t="s">
        <v>232</v>
      </c>
      <c r="C70" s="152"/>
      <c r="D70" s="153" t="s">
        <v>22</v>
      </c>
      <c r="E70" s="152"/>
      <c r="F70" s="149"/>
      <c r="G70" s="152"/>
      <c r="H70" s="149"/>
      <c r="I70" s="149"/>
    </row>
    <row r="71" spans="1:9" ht="21">
      <c r="A71" s="150" t="s">
        <v>420</v>
      </c>
      <c r="B71" s="216" t="s">
        <v>298</v>
      </c>
      <c r="C71" s="152"/>
      <c r="D71" s="153" t="s">
        <v>112</v>
      </c>
      <c r="E71" s="152"/>
      <c r="F71" s="149"/>
      <c r="G71" s="152"/>
      <c r="H71" s="149"/>
      <c r="I71" s="149"/>
    </row>
    <row r="72" spans="1:9" ht="42">
      <c r="A72" s="150" t="s">
        <v>421</v>
      </c>
      <c r="B72" s="173" t="s">
        <v>233</v>
      </c>
      <c r="C72" s="152"/>
      <c r="D72" s="153" t="s">
        <v>112</v>
      </c>
      <c r="E72" s="152"/>
      <c r="F72" s="149"/>
      <c r="G72" s="152"/>
      <c r="H72" s="149"/>
      <c r="I72" s="149"/>
    </row>
    <row r="73" spans="1:9" ht="21">
      <c r="A73" s="150" t="s">
        <v>422</v>
      </c>
      <c r="B73" s="172" t="s">
        <v>238</v>
      </c>
      <c r="C73" s="152"/>
      <c r="D73" s="153" t="s">
        <v>166</v>
      </c>
      <c r="E73" s="152"/>
      <c r="F73" s="149"/>
      <c r="G73" s="152"/>
      <c r="H73" s="149"/>
      <c r="I73" s="149"/>
    </row>
    <row r="74" spans="1:9" ht="21">
      <c r="A74" s="150" t="s">
        <v>423</v>
      </c>
      <c r="B74" s="172" t="s">
        <v>238</v>
      </c>
      <c r="C74" s="152"/>
      <c r="D74" s="153" t="s">
        <v>166</v>
      </c>
      <c r="E74" s="152"/>
      <c r="F74" s="149"/>
      <c r="G74" s="152"/>
      <c r="H74" s="149"/>
      <c r="I74" s="149"/>
    </row>
    <row r="75" spans="1:9" ht="40.5">
      <c r="A75" s="150" t="s">
        <v>424</v>
      </c>
      <c r="B75" s="216" t="s">
        <v>338</v>
      </c>
      <c r="C75" s="152"/>
      <c r="D75" s="153" t="s">
        <v>112</v>
      </c>
      <c r="E75" s="152"/>
      <c r="F75" s="149"/>
      <c r="G75" s="152"/>
      <c r="H75" s="149"/>
      <c r="I75" s="149"/>
    </row>
    <row r="76" spans="1:9" ht="21">
      <c r="A76" s="150" t="s">
        <v>425</v>
      </c>
      <c r="B76" s="172" t="s">
        <v>167</v>
      </c>
      <c r="C76" s="152"/>
      <c r="D76" s="153" t="s">
        <v>112</v>
      </c>
      <c r="E76" s="152"/>
      <c r="F76" s="149"/>
      <c r="G76" s="152"/>
      <c r="H76" s="149"/>
      <c r="I76" s="149"/>
    </row>
    <row r="77" spans="1:9" ht="21">
      <c r="A77" s="150" t="s">
        <v>426</v>
      </c>
      <c r="B77" s="172" t="s">
        <v>170</v>
      </c>
      <c r="C77" s="152"/>
      <c r="D77" s="153" t="s">
        <v>112</v>
      </c>
      <c r="E77" s="152"/>
      <c r="F77" s="149"/>
      <c r="G77" s="152"/>
      <c r="H77" s="149"/>
      <c r="I77" s="149"/>
    </row>
    <row r="78" spans="1:9" ht="40.5">
      <c r="A78" s="150" t="s">
        <v>427</v>
      </c>
      <c r="B78" s="211" t="s">
        <v>234</v>
      </c>
      <c r="C78" s="152"/>
      <c r="D78" s="153" t="s">
        <v>112</v>
      </c>
      <c r="E78" s="152"/>
      <c r="F78" s="149"/>
      <c r="G78" s="152"/>
      <c r="H78" s="149"/>
      <c r="I78" s="149"/>
    </row>
    <row r="79" spans="1:9" ht="40.5">
      <c r="A79" s="150" t="s">
        <v>428</v>
      </c>
      <c r="B79" s="211" t="s">
        <v>235</v>
      </c>
      <c r="C79" s="152"/>
      <c r="D79" s="153" t="s">
        <v>112</v>
      </c>
      <c r="E79" s="152"/>
      <c r="F79" s="149"/>
      <c r="G79" s="152"/>
      <c r="H79" s="149"/>
      <c r="I79" s="149"/>
    </row>
    <row r="80" spans="1:9" ht="42">
      <c r="A80" s="150" t="s">
        <v>429</v>
      </c>
      <c r="B80" s="173" t="s">
        <v>228</v>
      </c>
      <c r="C80" s="152"/>
      <c r="D80" s="153" t="s">
        <v>112</v>
      </c>
      <c r="E80" s="152"/>
      <c r="F80" s="149"/>
      <c r="G80" s="152"/>
      <c r="H80" s="149"/>
      <c r="I80" s="149"/>
    </row>
    <row r="81" spans="1:9" ht="42">
      <c r="A81" s="150" t="s">
        <v>430</v>
      </c>
      <c r="B81" s="173" t="s">
        <v>227</v>
      </c>
      <c r="C81" s="152"/>
      <c r="D81" s="153" t="s">
        <v>112</v>
      </c>
      <c r="E81" s="152"/>
      <c r="F81" s="149"/>
      <c r="G81" s="152"/>
      <c r="H81" s="149"/>
      <c r="I81" s="149"/>
    </row>
    <row r="82" spans="1:9" ht="21">
      <c r="A82" s="150" t="s">
        <v>431</v>
      </c>
      <c r="B82" s="172" t="s">
        <v>185</v>
      </c>
      <c r="C82" s="152"/>
      <c r="D82" s="153" t="s">
        <v>112</v>
      </c>
      <c r="E82" s="152"/>
      <c r="F82" s="149"/>
      <c r="G82" s="152"/>
      <c r="H82" s="149"/>
      <c r="I82" s="149"/>
    </row>
    <row r="83" spans="1:9" ht="21">
      <c r="A83" s="150" t="s">
        <v>432</v>
      </c>
      <c r="B83" s="172" t="s">
        <v>186</v>
      </c>
      <c r="C83" s="152"/>
      <c r="D83" s="153" t="s">
        <v>112</v>
      </c>
      <c r="E83" s="152"/>
      <c r="F83" s="149"/>
      <c r="G83" s="152"/>
      <c r="H83" s="149"/>
      <c r="I83" s="149"/>
    </row>
    <row r="84" spans="1:9" ht="21">
      <c r="A84" s="150" t="s">
        <v>433</v>
      </c>
      <c r="B84" s="172" t="s">
        <v>187</v>
      </c>
      <c r="C84" s="152"/>
      <c r="D84" s="153" t="s">
        <v>107</v>
      </c>
      <c r="E84" s="152"/>
      <c r="F84" s="149"/>
      <c r="G84" s="152"/>
      <c r="H84" s="149"/>
      <c r="I84" s="149"/>
    </row>
    <row r="85" spans="1:9" ht="21">
      <c r="A85" s="150" t="s">
        <v>434</v>
      </c>
      <c r="B85" s="172" t="s">
        <v>169</v>
      </c>
      <c r="C85" s="152"/>
      <c r="D85" s="153" t="s">
        <v>22</v>
      </c>
      <c r="E85" s="152"/>
      <c r="F85" s="149"/>
      <c r="G85" s="152"/>
      <c r="H85" s="149"/>
      <c r="I85" s="149"/>
    </row>
    <row r="86" spans="1:9" ht="21">
      <c r="A86" s="150" t="s">
        <v>435</v>
      </c>
      <c r="B86" s="194" t="s">
        <v>128</v>
      </c>
      <c r="C86" s="157"/>
      <c r="D86" s="195" t="s">
        <v>112</v>
      </c>
      <c r="E86" s="157"/>
      <c r="F86" s="196"/>
      <c r="G86" s="196"/>
      <c r="H86" s="196"/>
      <c r="I86" s="196"/>
    </row>
    <row r="87" spans="1:9" ht="21">
      <c r="A87" s="150" t="s">
        <v>436</v>
      </c>
      <c r="B87" s="197" t="s">
        <v>116</v>
      </c>
      <c r="C87" s="157"/>
      <c r="D87" s="195" t="s">
        <v>112</v>
      </c>
      <c r="E87" s="157"/>
      <c r="F87" s="196"/>
      <c r="G87" s="157"/>
      <c r="H87" s="196"/>
      <c r="I87" s="196"/>
    </row>
    <row r="88" spans="1:9" ht="21">
      <c r="A88" s="150" t="s">
        <v>437</v>
      </c>
      <c r="B88" s="197" t="s">
        <v>117</v>
      </c>
      <c r="C88" s="157"/>
      <c r="D88" s="195" t="s">
        <v>112</v>
      </c>
      <c r="E88" s="157"/>
      <c r="F88" s="196"/>
      <c r="G88" s="157"/>
      <c r="H88" s="196"/>
      <c r="I88" s="196"/>
    </row>
    <row r="89" spans="1:9" ht="21">
      <c r="A89" s="150" t="s">
        <v>438</v>
      </c>
      <c r="B89" s="197" t="s">
        <v>129</v>
      </c>
      <c r="C89" s="157"/>
      <c r="D89" s="195" t="s">
        <v>112</v>
      </c>
      <c r="E89" s="157"/>
      <c r="F89" s="196"/>
      <c r="G89" s="157"/>
      <c r="H89" s="196"/>
      <c r="I89" s="196"/>
    </row>
    <row r="90" spans="1:9" ht="21">
      <c r="A90" s="150" t="s">
        <v>439</v>
      </c>
      <c r="B90" s="198" t="s">
        <v>123</v>
      </c>
      <c r="C90" s="157"/>
      <c r="D90" s="195" t="s">
        <v>121</v>
      </c>
      <c r="E90" s="157"/>
      <c r="F90" s="196"/>
      <c r="G90" s="157"/>
      <c r="H90" s="196"/>
      <c r="I90" s="196"/>
    </row>
    <row r="91" spans="1:9" ht="21">
      <c r="A91" s="150" t="s">
        <v>440</v>
      </c>
      <c r="B91" s="199" t="s">
        <v>124</v>
      </c>
      <c r="C91" s="157"/>
      <c r="D91" s="158" t="s">
        <v>21</v>
      </c>
      <c r="E91" s="157"/>
      <c r="F91" s="196"/>
      <c r="G91" s="157"/>
      <c r="H91" s="196"/>
      <c r="I91" s="196"/>
    </row>
    <row r="92" spans="1:9" ht="21">
      <c r="A92" s="150" t="s">
        <v>463</v>
      </c>
      <c r="B92" s="199" t="s">
        <v>139</v>
      </c>
      <c r="C92" s="157"/>
      <c r="D92" s="158" t="s">
        <v>20</v>
      </c>
      <c r="E92" s="157"/>
      <c r="F92" s="196"/>
      <c r="G92" s="157"/>
      <c r="H92" s="196"/>
      <c r="I92" s="196"/>
    </row>
    <row r="93" spans="1:9" ht="21">
      <c r="A93" s="150" t="s">
        <v>464</v>
      </c>
      <c r="B93" s="200" t="s">
        <v>136</v>
      </c>
      <c r="C93" s="157"/>
      <c r="D93" s="195" t="s">
        <v>20</v>
      </c>
      <c r="E93" s="157"/>
      <c r="F93" s="196"/>
      <c r="G93" s="157"/>
      <c r="H93" s="196"/>
      <c r="I93" s="196"/>
    </row>
    <row r="94" spans="1:9" ht="21">
      <c r="A94" s="150"/>
      <c r="B94" s="172"/>
      <c r="C94" s="152"/>
      <c r="D94" s="153"/>
      <c r="E94" s="152"/>
      <c r="F94" s="149"/>
      <c r="G94" s="152"/>
      <c r="H94" s="149"/>
      <c r="I94" s="149"/>
    </row>
    <row r="95" spans="1:9" ht="21">
      <c r="A95" s="150"/>
      <c r="B95" s="175"/>
      <c r="C95" s="149"/>
      <c r="D95" s="155"/>
      <c r="E95" s="149"/>
      <c r="F95" s="149"/>
      <c r="G95" s="149"/>
      <c r="H95" s="149"/>
      <c r="I95" s="149"/>
    </row>
    <row r="96" spans="1:9" ht="21">
      <c r="A96" s="234"/>
      <c r="B96" s="235" t="s">
        <v>335</v>
      </c>
      <c r="C96" s="231"/>
      <c r="D96" s="232"/>
      <c r="E96" s="233"/>
      <c r="F96" s="233"/>
      <c r="G96" s="233"/>
      <c r="H96" s="233"/>
      <c r="I96" s="233"/>
    </row>
    <row r="97" spans="1:9" ht="21">
      <c r="A97" s="167" t="s">
        <v>226</v>
      </c>
      <c r="B97" s="168" t="s">
        <v>344</v>
      </c>
      <c r="C97" s="169"/>
      <c r="D97" s="170"/>
      <c r="E97" s="169"/>
      <c r="F97" s="171"/>
      <c r="G97" s="169"/>
      <c r="H97" s="171"/>
      <c r="I97" s="171"/>
    </row>
    <row r="98" spans="1:9" ht="42">
      <c r="A98" s="150" t="s">
        <v>271</v>
      </c>
      <c r="B98" s="166" t="s">
        <v>86</v>
      </c>
      <c r="C98" s="152"/>
      <c r="D98" s="153" t="s">
        <v>20</v>
      </c>
      <c r="E98" s="152"/>
      <c r="F98" s="149"/>
      <c r="G98" s="149"/>
      <c r="H98" s="149"/>
      <c r="I98" s="149"/>
    </row>
    <row r="99" spans="1:9" ht="21">
      <c r="A99" s="150" t="s">
        <v>272</v>
      </c>
      <c r="B99" s="166" t="s">
        <v>87</v>
      </c>
      <c r="C99" s="152"/>
      <c r="D99" s="153" t="s">
        <v>20</v>
      </c>
      <c r="E99" s="152"/>
      <c r="F99" s="149"/>
      <c r="G99" s="149"/>
      <c r="H99" s="149"/>
      <c r="I99" s="149"/>
    </row>
    <row r="100" spans="1:9" ht="42">
      <c r="A100" s="150" t="s">
        <v>273</v>
      </c>
      <c r="B100" s="166" t="s">
        <v>149</v>
      </c>
      <c r="C100" s="152"/>
      <c r="D100" s="153" t="s">
        <v>19</v>
      </c>
      <c r="E100" s="152"/>
      <c r="F100" s="149"/>
      <c r="G100" s="149"/>
      <c r="H100" s="149"/>
      <c r="I100" s="149"/>
    </row>
    <row r="101" spans="1:9" ht="21">
      <c r="A101" s="150" t="s">
        <v>274</v>
      </c>
      <c r="B101" s="166" t="s">
        <v>150</v>
      </c>
      <c r="C101" s="152"/>
      <c r="D101" s="153" t="s">
        <v>19</v>
      </c>
      <c r="E101" s="152"/>
      <c r="F101" s="149"/>
      <c r="G101" s="149"/>
      <c r="H101" s="149"/>
      <c r="I101" s="149"/>
    </row>
    <row r="102" spans="1:9" ht="21">
      <c r="A102" s="150" t="s">
        <v>275</v>
      </c>
      <c r="B102" s="166" t="s">
        <v>151</v>
      </c>
      <c r="C102" s="152"/>
      <c r="D102" s="153" t="s">
        <v>22</v>
      </c>
      <c r="E102" s="152"/>
      <c r="F102" s="149"/>
      <c r="G102" s="149"/>
      <c r="H102" s="149"/>
      <c r="I102" s="149"/>
    </row>
    <row r="103" spans="1:9" ht="40.5">
      <c r="A103" s="150" t="s">
        <v>276</v>
      </c>
      <c r="B103" s="211" t="s">
        <v>153</v>
      </c>
      <c r="C103" s="152"/>
      <c r="D103" s="153" t="s">
        <v>19</v>
      </c>
      <c r="E103" s="152"/>
      <c r="F103" s="149"/>
      <c r="G103" s="149"/>
      <c r="H103" s="149"/>
      <c r="I103" s="149"/>
    </row>
    <row r="104" spans="1:9" ht="40.5">
      <c r="A104" s="150" t="s">
        <v>277</v>
      </c>
      <c r="B104" s="211" t="s">
        <v>154</v>
      </c>
      <c r="C104" s="152"/>
      <c r="D104" s="153" t="s">
        <v>19</v>
      </c>
      <c r="E104" s="152"/>
      <c r="F104" s="149"/>
      <c r="G104" s="149"/>
      <c r="H104" s="149"/>
      <c r="I104" s="149"/>
    </row>
    <row r="105" spans="1:9" ht="42">
      <c r="A105" s="150" t="s">
        <v>278</v>
      </c>
      <c r="B105" s="166" t="s">
        <v>229</v>
      </c>
      <c r="C105" s="152"/>
      <c r="D105" s="153" t="s">
        <v>19</v>
      </c>
      <c r="E105" s="152"/>
      <c r="F105" s="149"/>
      <c r="G105" s="149"/>
      <c r="H105" s="149"/>
      <c r="I105" s="149"/>
    </row>
    <row r="106" spans="1:9" ht="21">
      <c r="A106" s="150" t="s">
        <v>279</v>
      </c>
      <c r="B106" s="172" t="s">
        <v>82</v>
      </c>
      <c r="C106" s="152"/>
      <c r="D106" s="153" t="s">
        <v>19</v>
      </c>
      <c r="E106" s="152"/>
      <c r="F106" s="149"/>
      <c r="G106" s="152"/>
      <c r="H106" s="149"/>
      <c r="I106" s="149"/>
    </row>
    <row r="107" spans="1:9" ht="42">
      <c r="A107" s="150" t="s">
        <v>280</v>
      </c>
      <c r="B107" s="173" t="s">
        <v>230</v>
      </c>
      <c r="C107" s="152"/>
      <c r="D107" s="153" t="s">
        <v>112</v>
      </c>
      <c r="E107" s="152"/>
      <c r="F107" s="149"/>
      <c r="G107" s="152"/>
      <c r="H107" s="149"/>
      <c r="I107" s="149"/>
    </row>
    <row r="108" spans="1:9" ht="21">
      <c r="A108" s="150" t="s">
        <v>281</v>
      </c>
      <c r="B108" s="172" t="s">
        <v>165</v>
      </c>
      <c r="C108" s="152"/>
      <c r="D108" s="153" t="s">
        <v>112</v>
      </c>
      <c r="E108" s="152"/>
      <c r="F108" s="149"/>
      <c r="G108" s="152"/>
      <c r="H108" s="149"/>
      <c r="I108" s="149"/>
    </row>
    <row r="109" spans="1:9" ht="63">
      <c r="A109" s="150" t="s">
        <v>282</v>
      </c>
      <c r="B109" s="173" t="s">
        <v>231</v>
      </c>
      <c r="C109" s="152"/>
      <c r="D109" s="153" t="s">
        <v>112</v>
      </c>
      <c r="E109" s="152"/>
      <c r="F109" s="149"/>
      <c r="G109" s="152"/>
      <c r="H109" s="149"/>
      <c r="I109" s="149"/>
    </row>
    <row r="110" spans="1:9" ht="63">
      <c r="A110" s="150" t="s">
        <v>283</v>
      </c>
      <c r="B110" s="173" t="s">
        <v>189</v>
      </c>
      <c r="C110" s="152"/>
      <c r="D110" s="153" t="s">
        <v>112</v>
      </c>
      <c r="E110" s="152"/>
      <c r="F110" s="149"/>
      <c r="G110" s="152"/>
      <c r="H110" s="149"/>
      <c r="I110" s="149"/>
    </row>
    <row r="111" spans="1:9" ht="63">
      <c r="A111" s="150" t="s">
        <v>284</v>
      </c>
      <c r="B111" s="173" t="s">
        <v>188</v>
      </c>
      <c r="C111" s="152"/>
      <c r="D111" s="153" t="s">
        <v>112</v>
      </c>
      <c r="E111" s="152"/>
      <c r="F111" s="149"/>
      <c r="G111" s="152"/>
      <c r="H111" s="149"/>
      <c r="I111" s="149"/>
    </row>
    <row r="112" spans="1:9" ht="84">
      <c r="A112" s="150" t="s">
        <v>285</v>
      </c>
      <c r="B112" s="173" t="s">
        <v>232</v>
      </c>
      <c r="C112" s="152"/>
      <c r="D112" s="153" t="s">
        <v>22</v>
      </c>
      <c r="E112" s="152"/>
      <c r="F112" s="149"/>
      <c r="G112" s="152"/>
      <c r="H112" s="149"/>
      <c r="I112" s="149"/>
    </row>
    <row r="113" spans="1:9" ht="21">
      <c r="A113" s="150" t="s">
        <v>286</v>
      </c>
      <c r="B113" s="216" t="s">
        <v>298</v>
      </c>
      <c r="C113" s="152"/>
      <c r="D113" s="153" t="s">
        <v>112</v>
      </c>
      <c r="E113" s="152"/>
      <c r="F113" s="149"/>
      <c r="G113" s="152"/>
      <c r="H113" s="149"/>
      <c r="I113" s="149"/>
    </row>
    <row r="114" spans="1:9" ht="42">
      <c r="A114" s="150" t="s">
        <v>287</v>
      </c>
      <c r="B114" s="173" t="s">
        <v>233</v>
      </c>
      <c r="C114" s="152"/>
      <c r="D114" s="153" t="s">
        <v>112</v>
      </c>
      <c r="E114" s="152"/>
      <c r="F114" s="149"/>
      <c r="G114" s="152"/>
      <c r="H114" s="149"/>
      <c r="I114" s="149"/>
    </row>
    <row r="115" spans="1:9" ht="21">
      <c r="A115" s="150" t="s">
        <v>288</v>
      </c>
      <c r="B115" s="172" t="s">
        <v>238</v>
      </c>
      <c r="C115" s="152"/>
      <c r="D115" s="153" t="s">
        <v>166</v>
      </c>
      <c r="E115" s="152"/>
      <c r="F115" s="149"/>
      <c r="G115" s="152"/>
      <c r="H115" s="149"/>
      <c r="I115" s="149"/>
    </row>
    <row r="116" spans="1:9" ht="21">
      <c r="A116" s="150" t="s">
        <v>289</v>
      </c>
      <c r="B116" s="172" t="s">
        <v>238</v>
      </c>
      <c r="C116" s="152"/>
      <c r="D116" s="153" t="s">
        <v>166</v>
      </c>
      <c r="E116" s="152"/>
      <c r="F116" s="149"/>
      <c r="G116" s="152"/>
      <c r="H116" s="149"/>
      <c r="I116" s="149"/>
    </row>
    <row r="117" spans="1:9" ht="40.5">
      <c r="A117" s="150" t="s">
        <v>290</v>
      </c>
      <c r="B117" s="216" t="s">
        <v>338</v>
      </c>
      <c r="C117" s="152"/>
      <c r="D117" s="153" t="s">
        <v>112</v>
      </c>
      <c r="E117" s="152"/>
      <c r="F117" s="149"/>
      <c r="G117" s="152"/>
      <c r="H117" s="149"/>
      <c r="I117" s="149"/>
    </row>
    <row r="118" spans="1:9" ht="21">
      <c r="A118" s="150" t="s">
        <v>291</v>
      </c>
      <c r="B118" s="172" t="s">
        <v>167</v>
      </c>
      <c r="C118" s="152"/>
      <c r="D118" s="153" t="s">
        <v>112</v>
      </c>
      <c r="E118" s="152"/>
      <c r="F118" s="149"/>
      <c r="G118" s="152"/>
      <c r="H118" s="149"/>
      <c r="I118" s="149"/>
    </row>
    <row r="119" spans="1:9" ht="21">
      <c r="A119" s="150" t="s">
        <v>292</v>
      </c>
      <c r="B119" s="172" t="s">
        <v>170</v>
      </c>
      <c r="C119" s="152"/>
      <c r="D119" s="153" t="s">
        <v>112</v>
      </c>
      <c r="E119" s="152"/>
      <c r="F119" s="149"/>
      <c r="G119" s="152"/>
      <c r="H119" s="149"/>
      <c r="I119" s="149"/>
    </row>
    <row r="120" spans="1:9" ht="40.5">
      <c r="A120" s="150" t="s">
        <v>293</v>
      </c>
      <c r="B120" s="211" t="s">
        <v>234</v>
      </c>
      <c r="C120" s="152"/>
      <c r="D120" s="153" t="s">
        <v>112</v>
      </c>
      <c r="E120" s="152"/>
      <c r="F120" s="149"/>
      <c r="G120" s="152"/>
      <c r="H120" s="149"/>
      <c r="I120" s="149"/>
    </row>
    <row r="121" spans="1:9" ht="40.5">
      <c r="A121" s="150" t="s">
        <v>294</v>
      </c>
      <c r="B121" s="211" t="s">
        <v>235</v>
      </c>
      <c r="C121" s="152"/>
      <c r="D121" s="153" t="s">
        <v>112</v>
      </c>
      <c r="E121" s="152"/>
      <c r="F121" s="149"/>
      <c r="G121" s="152"/>
      <c r="H121" s="149"/>
      <c r="I121" s="149"/>
    </row>
    <row r="122" spans="1:9" ht="42">
      <c r="A122" s="150" t="s">
        <v>295</v>
      </c>
      <c r="B122" s="173" t="s">
        <v>228</v>
      </c>
      <c r="C122" s="152"/>
      <c r="D122" s="153" t="s">
        <v>112</v>
      </c>
      <c r="E122" s="152"/>
      <c r="F122" s="149"/>
      <c r="G122" s="152"/>
      <c r="H122" s="149"/>
      <c r="I122" s="149"/>
    </row>
    <row r="123" spans="1:9" ht="42">
      <c r="A123" s="150" t="s">
        <v>296</v>
      </c>
      <c r="B123" s="173" t="s">
        <v>227</v>
      </c>
      <c r="C123" s="152"/>
      <c r="D123" s="153" t="s">
        <v>112</v>
      </c>
      <c r="E123" s="152"/>
      <c r="F123" s="149"/>
      <c r="G123" s="152"/>
      <c r="H123" s="149"/>
      <c r="I123" s="149"/>
    </row>
    <row r="124" spans="1:9" ht="21">
      <c r="A124" s="150" t="s">
        <v>299</v>
      </c>
      <c r="B124" s="172" t="s">
        <v>185</v>
      </c>
      <c r="C124" s="152"/>
      <c r="D124" s="153" t="s">
        <v>112</v>
      </c>
      <c r="E124" s="152"/>
      <c r="F124" s="149"/>
      <c r="G124" s="152"/>
      <c r="H124" s="149"/>
      <c r="I124" s="149"/>
    </row>
    <row r="125" spans="1:9" ht="21">
      <c r="A125" s="150" t="s">
        <v>342</v>
      </c>
      <c r="B125" s="172" t="s">
        <v>186</v>
      </c>
      <c r="C125" s="152"/>
      <c r="D125" s="153" t="s">
        <v>112</v>
      </c>
      <c r="E125" s="152"/>
      <c r="F125" s="149"/>
      <c r="G125" s="152"/>
      <c r="H125" s="149"/>
      <c r="I125" s="149"/>
    </row>
    <row r="126" spans="1:9" ht="21">
      <c r="A126" s="150" t="s">
        <v>412</v>
      </c>
      <c r="B126" s="172" t="s">
        <v>187</v>
      </c>
      <c r="C126" s="152"/>
      <c r="D126" s="153" t="s">
        <v>107</v>
      </c>
      <c r="E126" s="152"/>
      <c r="F126" s="149"/>
      <c r="G126" s="152"/>
      <c r="H126" s="149"/>
      <c r="I126" s="149"/>
    </row>
    <row r="127" spans="1:9" ht="21">
      <c r="A127" s="150" t="s">
        <v>413</v>
      </c>
      <c r="B127" s="172" t="s">
        <v>169</v>
      </c>
      <c r="C127" s="152"/>
      <c r="D127" s="153" t="s">
        <v>22</v>
      </c>
      <c r="E127" s="152"/>
      <c r="F127" s="149"/>
      <c r="G127" s="152"/>
      <c r="H127" s="149"/>
      <c r="I127" s="149"/>
    </row>
    <row r="128" spans="1:9" ht="21">
      <c r="A128" s="150" t="s">
        <v>414</v>
      </c>
      <c r="B128" s="194" t="s">
        <v>128</v>
      </c>
      <c r="C128" s="157"/>
      <c r="D128" s="195" t="s">
        <v>112</v>
      </c>
      <c r="E128" s="157"/>
      <c r="F128" s="196"/>
      <c r="G128" s="196"/>
      <c r="H128" s="196"/>
      <c r="I128" s="196"/>
    </row>
    <row r="129" spans="1:9" ht="21">
      <c r="A129" s="150" t="s">
        <v>415</v>
      </c>
      <c r="B129" s="197" t="s">
        <v>116</v>
      </c>
      <c r="C129" s="157"/>
      <c r="D129" s="195" t="s">
        <v>112</v>
      </c>
      <c r="E129" s="157"/>
      <c r="F129" s="196"/>
      <c r="G129" s="157"/>
      <c r="H129" s="196"/>
      <c r="I129" s="196"/>
    </row>
    <row r="130" spans="1:9" ht="21">
      <c r="A130" s="150" t="s">
        <v>416</v>
      </c>
      <c r="B130" s="197" t="s">
        <v>117</v>
      </c>
      <c r="C130" s="157"/>
      <c r="D130" s="195" t="s">
        <v>112</v>
      </c>
      <c r="E130" s="157"/>
      <c r="F130" s="196"/>
      <c r="G130" s="157"/>
      <c r="H130" s="196"/>
      <c r="I130" s="196"/>
    </row>
    <row r="131" spans="1:9" ht="21">
      <c r="A131" s="150" t="s">
        <v>417</v>
      </c>
      <c r="B131" s="197" t="s">
        <v>129</v>
      </c>
      <c r="C131" s="157"/>
      <c r="D131" s="195" t="s">
        <v>112</v>
      </c>
      <c r="E131" s="157"/>
      <c r="F131" s="196"/>
      <c r="G131" s="157"/>
      <c r="H131" s="196"/>
      <c r="I131" s="196"/>
    </row>
    <row r="132" spans="1:9" ht="21">
      <c r="A132" s="150" t="s">
        <v>418</v>
      </c>
      <c r="B132" s="198" t="s">
        <v>123</v>
      </c>
      <c r="C132" s="157"/>
      <c r="D132" s="195" t="s">
        <v>121</v>
      </c>
      <c r="E132" s="157"/>
      <c r="F132" s="196"/>
      <c r="G132" s="157"/>
      <c r="H132" s="196"/>
      <c r="I132" s="196"/>
    </row>
    <row r="133" spans="1:9" ht="21">
      <c r="A133" s="150" t="s">
        <v>419</v>
      </c>
      <c r="B133" s="199" t="s">
        <v>124</v>
      </c>
      <c r="C133" s="157"/>
      <c r="D133" s="158" t="s">
        <v>21</v>
      </c>
      <c r="E133" s="157"/>
      <c r="F133" s="196"/>
      <c r="G133" s="157"/>
      <c r="H133" s="196"/>
      <c r="I133" s="196"/>
    </row>
    <row r="134" spans="1:9" ht="21">
      <c r="A134" s="150" t="s">
        <v>441</v>
      </c>
      <c r="B134" s="199" t="s">
        <v>139</v>
      </c>
      <c r="C134" s="157"/>
      <c r="D134" s="158" t="s">
        <v>20</v>
      </c>
      <c r="E134" s="157"/>
      <c r="F134" s="196"/>
      <c r="G134" s="157"/>
      <c r="H134" s="196"/>
      <c r="I134" s="196"/>
    </row>
    <row r="135" spans="1:9" ht="21">
      <c r="A135" s="150" t="s">
        <v>462</v>
      </c>
      <c r="B135" s="200" t="s">
        <v>136</v>
      </c>
      <c r="C135" s="157"/>
      <c r="D135" s="195" t="s">
        <v>20</v>
      </c>
      <c r="E135" s="157"/>
      <c r="F135" s="196"/>
      <c r="G135" s="157"/>
      <c r="H135" s="196"/>
      <c r="I135" s="196"/>
    </row>
    <row r="136" spans="1:9" ht="21">
      <c r="A136" s="150"/>
      <c r="B136" s="172"/>
      <c r="C136" s="152"/>
      <c r="D136" s="153"/>
      <c r="E136" s="152"/>
      <c r="F136" s="149"/>
      <c r="G136" s="152"/>
      <c r="H136" s="149"/>
      <c r="I136" s="149"/>
    </row>
    <row r="137" spans="1:9" ht="21">
      <c r="A137" s="150"/>
      <c r="B137" s="175"/>
      <c r="C137" s="149"/>
      <c r="D137" s="155"/>
      <c r="E137" s="149"/>
      <c r="F137" s="149"/>
      <c r="G137" s="149"/>
      <c r="H137" s="149"/>
      <c r="I137" s="149"/>
    </row>
    <row r="138" spans="1:9" ht="21">
      <c r="A138" s="234"/>
      <c r="B138" s="235" t="s">
        <v>334</v>
      </c>
      <c r="C138" s="231"/>
      <c r="D138" s="232"/>
      <c r="E138" s="233"/>
      <c r="F138" s="233"/>
      <c r="G138" s="233"/>
      <c r="H138" s="233"/>
      <c r="I138" s="233"/>
    </row>
    <row r="139" spans="1:9" ht="21">
      <c r="A139" s="236"/>
      <c r="B139" s="237" t="s">
        <v>297</v>
      </c>
      <c r="C139" s="238"/>
      <c r="D139" s="239"/>
      <c r="E139" s="240"/>
      <c r="F139" s="240"/>
      <c r="G139" s="240"/>
      <c r="H139" s="240"/>
      <c r="I139" s="240"/>
    </row>
  </sheetData>
  <sheetProtection/>
  <mergeCells count="5">
    <mergeCell ref="A1:I1"/>
    <mergeCell ref="A2:I2"/>
    <mergeCell ref="A3:I3"/>
    <mergeCell ref="E4:F4"/>
    <mergeCell ref="G4:H4"/>
  </mergeCells>
  <printOptions/>
  <pageMargins left="0.2755905511811024" right="0.11811023622047245" top="0.5905511811023623" bottom="0.5905511811023623" header="0.3937007874015748" footer="0.5118110236220472"/>
  <pageSetup horizontalDpi="600" verticalDpi="600" orientation="portrait" paperSize="9" scale="82" r:id="rId2"/>
  <headerFooter alignWithMargins="0">
    <oddHeader>&amp;R&amp;"TH SarabunPSK,ธรรมดา"&amp;12หน้าที่ 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2"/>
  <sheetViews>
    <sheetView view="pageBreakPreview" zoomScale="117" zoomScaleNormal="120" zoomScaleSheetLayoutView="117" zoomScalePageLayoutView="0" workbookViewId="0" topLeftCell="A1">
      <selection activeCell="K41" sqref="K41"/>
    </sheetView>
  </sheetViews>
  <sheetFormatPr defaultColWidth="9.140625" defaultRowHeight="12.75"/>
  <cols>
    <col min="1" max="1" width="8.140625" style="5" customWidth="1"/>
    <col min="2" max="2" width="39.7109375" style="1" customWidth="1"/>
    <col min="3" max="3" width="10.421875" style="133" customWidth="1"/>
    <col min="4" max="4" width="6.8515625" style="5" customWidth="1"/>
    <col min="5" max="5" width="10.00390625" style="133" customWidth="1"/>
    <col min="6" max="6" width="13.28125" style="133" customWidth="1"/>
    <col min="7" max="7" width="10.57421875" style="133" customWidth="1"/>
    <col min="8" max="8" width="11.7109375" style="133" customWidth="1"/>
    <col min="9" max="9" width="13.00390625" style="133" customWidth="1"/>
    <col min="10" max="10" width="9.140625" style="1" customWidth="1"/>
    <col min="11" max="11" width="20.421875" style="1" customWidth="1"/>
    <col min="12" max="12" width="11.421875" style="1" bestFit="1" customWidth="1"/>
    <col min="13" max="16384" width="9.140625" style="1" customWidth="1"/>
  </cols>
  <sheetData>
    <row r="1" spans="1:9" ht="27.75">
      <c r="A1" s="317" t="s">
        <v>8</v>
      </c>
      <c r="B1" s="317"/>
      <c r="C1" s="317"/>
      <c r="D1" s="317"/>
      <c r="E1" s="317"/>
      <c r="F1" s="317"/>
      <c r="G1" s="317"/>
      <c r="H1" s="317"/>
      <c r="I1" s="317"/>
    </row>
    <row r="2" spans="1:9" ht="24">
      <c r="A2" s="318" t="str">
        <f>สรุป!A2</f>
        <v>โครงการปรับปรุงอาคารโรงเรียนสาธิต</v>
      </c>
      <c r="B2" s="318"/>
      <c r="C2" s="318"/>
      <c r="D2" s="318"/>
      <c r="E2" s="318"/>
      <c r="F2" s="318"/>
      <c r="G2" s="318"/>
      <c r="H2" s="318"/>
      <c r="I2" s="318"/>
    </row>
    <row r="3" spans="1:9" ht="24">
      <c r="A3" s="318" t="s">
        <v>9</v>
      </c>
      <c r="B3" s="318"/>
      <c r="C3" s="318"/>
      <c r="D3" s="318"/>
      <c r="E3" s="318"/>
      <c r="F3" s="318"/>
      <c r="G3" s="318"/>
      <c r="H3" s="318"/>
      <c r="I3" s="318"/>
    </row>
    <row r="4" spans="1:9" ht="24">
      <c r="A4" s="134" t="s">
        <v>0</v>
      </c>
      <c r="B4" s="134" t="s">
        <v>1</v>
      </c>
      <c r="C4" s="135" t="s">
        <v>10</v>
      </c>
      <c r="D4" s="134" t="s">
        <v>2</v>
      </c>
      <c r="E4" s="319" t="s">
        <v>3</v>
      </c>
      <c r="F4" s="320"/>
      <c r="G4" s="319" t="s">
        <v>4</v>
      </c>
      <c r="H4" s="320"/>
      <c r="I4" s="136" t="s">
        <v>5</v>
      </c>
    </row>
    <row r="5" spans="1:9" ht="21">
      <c r="A5" s="137"/>
      <c r="B5" s="137"/>
      <c r="C5" s="138"/>
      <c r="D5" s="137"/>
      <c r="E5" s="139" t="s">
        <v>6</v>
      </c>
      <c r="F5" s="139" t="s">
        <v>7</v>
      </c>
      <c r="G5" s="139" t="s">
        <v>6</v>
      </c>
      <c r="H5" s="139" t="s">
        <v>7</v>
      </c>
      <c r="I5" s="140"/>
    </row>
    <row r="6" spans="1:9" ht="21">
      <c r="A6" s="180">
        <v>3</v>
      </c>
      <c r="B6" s="181" t="s">
        <v>300</v>
      </c>
      <c r="C6" s="182"/>
      <c r="D6" s="180"/>
      <c r="E6" s="183"/>
      <c r="F6" s="183"/>
      <c r="G6" s="183"/>
      <c r="H6" s="183"/>
      <c r="I6" s="184"/>
    </row>
    <row r="7" spans="1:9" ht="21">
      <c r="A7" s="146">
        <v>3.1</v>
      </c>
      <c r="B7" s="168" t="s">
        <v>223</v>
      </c>
      <c r="C7" s="169"/>
      <c r="D7" s="170"/>
      <c r="E7" s="169"/>
      <c r="F7" s="171"/>
      <c r="G7" s="169"/>
      <c r="H7" s="171"/>
      <c r="I7" s="171"/>
    </row>
    <row r="8" spans="1:9" ht="21">
      <c r="A8" s="167" t="s">
        <v>301</v>
      </c>
      <c r="B8" s="168" t="s">
        <v>329</v>
      </c>
      <c r="C8" s="169"/>
      <c r="D8" s="170"/>
      <c r="E8" s="169"/>
      <c r="F8" s="171"/>
      <c r="G8" s="169"/>
      <c r="H8" s="171"/>
      <c r="I8" s="171"/>
    </row>
    <row r="9" spans="1:9" ht="42">
      <c r="A9" s="150" t="s">
        <v>302</v>
      </c>
      <c r="B9" s="166" t="s">
        <v>86</v>
      </c>
      <c r="C9" s="152"/>
      <c r="D9" s="153" t="s">
        <v>20</v>
      </c>
      <c r="E9" s="152"/>
      <c r="F9" s="149"/>
      <c r="G9" s="149"/>
      <c r="H9" s="149"/>
      <c r="I9" s="149"/>
    </row>
    <row r="10" spans="1:9" ht="21">
      <c r="A10" s="150" t="s">
        <v>303</v>
      </c>
      <c r="B10" s="166" t="s">
        <v>87</v>
      </c>
      <c r="C10" s="152"/>
      <c r="D10" s="153" t="s">
        <v>20</v>
      </c>
      <c r="E10" s="152"/>
      <c r="F10" s="149"/>
      <c r="G10" s="149"/>
      <c r="H10" s="149"/>
      <c r="I10" s="149"/>
    </row>
    <row r="11" spans="1:9" ht="42">
      <c r="A11" s="150" t="s">
        <v>304</v>
      </c>
      <c r="B11" s="166" t="s">
        <v>149</v>
      </c>
      <c r="C11" s="152"/>
      <c r="D11" s="153" t="s">
        <v>19</v>
      </c>
      <c r="E11" s="152"/>
      <c r="F11" s="149"/>
      <c r="G11" s="149"/>
      <c r="H11" s="149"/>
      <c r="I11" s="149"/>
    </row>
    <row r="12" spans="1:9" ht="21">
      <c r="A12" s="150" t="s">
        <v>305</v>
      </c>
      <c r="B12" s="166" t="s">
        <v>150</v>
      </c>
      <c r="C12" s="152"/>
      <c r="D12" s="153" t="s">
        <v>19</v>
      </c>
      <c r="E12" s="152"/>
      <c r="F12" s="149"/>
      <c r="G12" s="149"/>
      <c r="H12" s="149"/>
      <c r="I12" s="149"/>
    </row>
    <row r="13" spans="1:9" ht="21">
      <c r="A13" s="150" t="s">
        <v>306</v>
      </c>
      <c r="B13" s="166" t="s">
        <v>151</v>
      </c>
      <c r="C13" s="152"/>
      <c r="D13" s="153" t="s">
        <v>22</v>
      </c>
      <c r="E13" s="152"/>
      <c r="F13" s="149"/>
      <c r="G13" s="149"/>
      <c r="H13" s="149"/>
      <c r="I13" s="149"/>
    </row>
    <row r="14" spans="1:9" ht="40.5">
      <c r="A14" s="150" t="s">
        <v>307</v>
      </c>
      <c r="B14" s="211" t="s">
        <v>153</v>
      </c>
      <c r="C14" s="152"/>
      <c r="D14" s="153" t="s">
        <v>19</v>
      </c>
      <c r="E14" s="152"/>
      <c r="F14" s="149"/>
      <c r="G14" s="149"/>
      <c r="H14" s="149"/>
      <c r="I14" s="149"/>
    </row>
    <row r="15" spans="1:9" ht="40.5">
      <c r="A15" s="150" t="s">
        <v>308</v>
      </c>
      <c r="B15" s="211" t="s">
        <v>154</v>
      </c>
      <c r="C15" s="152"/>
      <c r="D15" s="153" t="s">
        <v>19</v>
      </c>
      <c r="E15" s="152"/>
      <c r="F15" s="149"/>
      <c r="G15" s="149"/>
      <c r="H15" s="149"/>
      <c r="I15" s="149"/>
    </row>
    <row r="16" spans="1:9" ht="42">
      <c r="A16" s="150" t="s">
        <v>309</v>
      </c>
      <c r="B16" s="166" t="s">
        <v>229</v>
      </c>
      <c r="C16" s="152"/>
      <c r="D16" s="153" t="s">
        <v>19</v>
      </c>
      <c r="E16" s="152"/>
      <c r="F16" s="149"/>
      <c r="G16" s="149"/>
      <c r="H16" s="149"/>
      <c r="I16" s="149"/>
    </row>
    <row r="17" spans="1:9" ht="21">
      <c r="A17" s="150" t="s">
        <v>310</v>
      </c>
      <c r="B17" s="172" t="s">
        <v>82</v>
      </c>
      <c r="C17" s="152"/>
      <c r="D17" s="153" t="s">
        <v>19</v>
      </c>
      <c r="E17" s="152"/>
      <c r="F17" s="149"/>
      <c r="G17" s="152"/>
      <c r="H17" s="149"/>
      <c r="I17" s="149"/>
    </row>
    <row r="18" spans="1:9" ht="42">
      <c r="A18" s="150" t="s">
        <v>311</v>
      </c>
      <c r="B18" s="173" t="s">
        <v>403</v>
      </c>
      <c r="C18" s="152"/>
      <c r="D18" s="153" t="s">
        <v>112</v>
      </c>
      <c r="E18" s="152"/>
      <c r="F18" s="149"/>
      <c r="G18" s="152"/>
      <c r="H18" s="149"/>
      <c r="I18" s="149"/>
    </row>
    <row r="19" spans="1:9" ht="40.5">
      <c r="A19" s="150" t="s">
        <v>312</v>
      </c>
      <c r="B19" s="217" t="s">
        <v>468</v>
      </c>
      <c r="C19" s="152"/>
      <c r="D19" s="153" t="s">
        <v>112</v>
      </c>
      <c r="E19" s="152"/>
      <c r="F19" s="149"/>
      <c r="G19" s="152"/>
      <c r="H19" s="149"/>
      <c r="I19" s="149"/>
    </row>
    <row r="20" spans="1:9" ht="40.5">
      <c r="A20" s="150" t="s">
        <v>313</v>
      </c>
      <c r="B20" s="218" t="s">
        <v>470</v>
      </c>
      <c r="C20" s="152"/>
      <c r="D20" s="153" t="s">
        <v>112</v>
      </c>
      <c r="E20" s="152"/>
      <c r="F20" s="149"/>
      <c r="G20" s="152"/>
      <c r="H20" s="149"/>
      <c r="I20" s="149"/>
    </row>
    <row r="21" spans="1:9" ht="63">
      <c r="A21" s="150" t="s">
        <v>314</v>
      </c>
      <c r="B21" s="173" t="s">
        <v>189</v>
      </c>
      <c r="C21" s="152"/>
      <c r="D21" s="153" t="s">
        <v>112</v>
      </c>
      <c r="E21" s="152"/>
      <c r="F21" s="149"/>
      <c r="G21" s="152"/>
      <c r="H21" s="149"/>
      <c r="I21" s="149"/>
    </row>
    <row r="22" spans="1:9" ht="63">
      <c r="A22" s="150" t="s">
        <v>315</v>
      </c>
      <c r="B22" s="173" t="s">
        <v>188</v>
      </c>
      <c r="C22" s="152"/>
      <c r="D22" s="153" t="s">
        <v>112</v>
      </c>
      <c r="E22" s="152"/>
      <c r="F22" s="149"/>
      <c r="G22" s="152"/>
      <c r="H22" s="149"/>
      <c r="I22" s="149"/>
    </row>
    <row r="23" spans="1:9" ht="84">
      <c r="A23" s="150" t="s">
        <v>316</v>
      </c>
      <c r="B23" s="173" t="s">
        <v>232</v>
      </c>
      <c r="C23" s="152"/>
      <c r="D23" s="153" t="s">
        <v>22</v>
      </c>
      <c r="E23" s="152"/>
      <c r="F23" s="149"/>
      <c r="G23" s="152"/>
      <c r="H23" s="149"/>
      <c r="I23" s="149"/>
    </row>
    <row r="24" spans="1:9" ht="21">
      <c r="A24" s="150" t="s">
        <v>317</v>
      </c>
      <c r="B24" s="216" t="s">
        <v>298</v>
      </c>
      <c r="C24" s="152"/>
      <c r="D24" s="153" t="s">
        <v>112</v>
      </c>
      <c r="E24" s="152"/>
      <c r="F24" s="149"/>
      <c r="G24" s="152"/>
      <c r="H24" s="149"/>
      <c r="I24" s="149"/>
    </row>
    <row r="25" spans="1:9" ht="42">
      <c r="A25" s="150" t="s">
        <v>318</v>
      </c>
      <c r="B25" s="173" t="s">
        <v>233</v>
      </c>
      <c r="C25" s="152"/>
      <c r="D25" s="153" t="s">
        <v>112</v>
      </c>
      <c r="E25" s="152"/>
      <c r="F25" s="149"/>
      <c r="G25" s="152"/>
      <c r="H25" s="149"/>
      <c r="I25" s="149"/>
    </row>
    <row r="26" spans="1:9" ht="21">
      <c r="A26" s="150" t="s">
        <v>319</v>
      </c>
      <c r="B26" s="172" t="s">
        <v>238</v>
      </c>
      <c r="C26" s="152"/>
      <c r="D26" s="153" t="s">
        <v>166</v>
      </c>
      <c r="E26" s="152"/>
      <c r="F26" s="149"/>
      <c r="G26" s="152"/>
      <c r="H26" s="149"/>
      <c r="I26" s="149"/>
    </row>
    <row r="27" spans="1:9" ht="21">
      <c r="A27" s="150" t="s">
        <v>320</v>
      </c>
      <c r="B27" s="172" t="s">
        <v>238</v>
      </c>
      <c r="C27" s="152"/>
      <c r="D27" s="153" t="s">
        <v>166</v>
      </c>
      <c r="E27" s="152"/>
      <c r="F27" s="149"/>
      <c r="G27" s="152"/>
      <c r="H27" s="149"/>
      <c r="I27" s="149"/>
    </row>
    <row r="28" spans="1:9" ht="40.5">
      <c r="A28" s="150" t="s">
        <v>321</v>
      </c>
      <c r="B28" s="216" t="s">
        <v>338</v>
      </c>
      <c r="C28" s="152"/>
      <c r="D28" s="153" t="s">
        <v>112</v>
      </c>
      <c r="E28" s="152"/>
      <c r="F28" s="149"/>
      <c r="G28" s="152"/>
      <c r="H28" s="149"/>
      <c r="I28" s="149"/>
    </row>
    <row r="29" spans="1:9" ht="21">
      <c r="A29" s="150" t="s">
        <v>322</v>
      </c>
      <c r="B29" s="172" t="s">
        <v>167</v>
      </c>
      <c r="C29" s="152"/>
      <c r="D29" s="153" t="s">
        <v>112</v>
      </c>
      <c r="E29" s="152"/>
      <c r="F29" s="149"/>
      <c r="G29" s="152"/>
      <c r="H29" s="149"/>
      <c r="I29" s="149"/>
    </row>
    <row r="30" spans="1:9" ht="21">
      <c r="A30" s="150" t="s">
        <v>323</v>
      </c>
      <c r="B30" s="172" t="s">
        <v>170</v>
      </c>
      <c r="C30" s="152"/>
      <c r="D30" s="153" t="s">
        <v>112</v>
      </c>
      <c r="E30" s="152"/>
      <c r="F30" s="149"/>
      <c r="G30" s="152"/>
      <c r="H30" s="149"/>
      <c r="I30" s="149"/>
    </row>
    <row r="31" spans="1:9" ht="40.5">
      <c r="A31" s="150" t="s">
        <v>324</v>
      </c>
      <c r="B31" s="211" t="s">
        <v>234</v>
      </c>
      <c r="C31" s="152"/>
      <c r="D31" s="153" t="s">
        <v>112</v>
      </c>
      <c r="E31" s="152"/>
      <c r="F31" s="149"/>
      <c r="G31" s="152"/>
      <c r="H31" s="149"/>
      <c r="I31" s="149"/>
    </row>
    <row r="32" spans="1:9" ht="40.5">
      <c r="A32" s="150" t="s">
        <v>325</v>
      </c>
      <c r="B32" s="211" t="s">
        <v>235</v>
      </c>
      <c r="C32" s="152"/>
      <c r="D32" s="153" t="s">
        <v>112</v>
      </c>
      <c r="E32" s="152"/>
      <c r="F32" s="149"/>
      <c r="G32" s="152"/>
      <c r="H32" s="149"/>
      <c r="I32" s="149"/>
    </row>
    <row r="33" spans="1:9" ht="42">
      <c r="A33" s="150" t="s">
        <v>326</v>
      </c>
      <c r="B33" s="173" t="s">
        <v>228</v>
      </c>
      <c r="C33" s="152"/>
      <c r="D33" s="153" t="s">
        <v>112</v>
      </c>
      <c r="E33" s="152"/>
      <c r="F33" s="149"/>
      <c r="G33" s="152"/>
      <c r="H33" s="149"/>
      <c r="I33" s="149"/>
    </row>
    <row r="34" spans="1:9" ht="42">
      <c r="A34" s="150" t="s">
        <v>327</v>
      </c>
      <c r="B34" s="173" t="s">
        <v>168</v>
      </c>
      <c r="C34" s="152"/>
      <c r="D34" s="153" t="s">
        <v>112</v>
      </c>
      <c r="E34" s="152"/>
      <c r="F34" s="149"/>
      <c r="G34" s="152"/>
      <c r="H34" s="149"/>
      <c r="I34" s="149"/>
    </row>
    <row r="35" spans="1:9" ht="21">
      <c r="A35" s="150" t="s">
        <v>328</v>
      </c>
      <c r="B35" s="172" t="s">
        <v>185</v>
      </c>
      <c r="C35" s="152"/>
      <c r="D35" s="153" t="s">
        <v>112</v>
      </c>
      <c r="E35" s="152"/>
      <c r="F35" s="149"/>
      <c r="G35" s="152"/>
      <c r="H35" s="149"/>
      <c r="I35" s="149"/>
    </row>
    <row r="36" spans="1:9" ht="21">
      <c r="A36" s="150" t="s">
        <v>404</v>
      </c>
      <c r="B36" s="172" t="s">
        <v>186</v>
      </c>
      <c r="C36" s="152"/>
      <c r="D36" s="153" t="s">
        <v>112</v>
      </c>
      <c r="E36" s="152"/>
      <c r="F36" s="149"/>
      <c r="G36" s="152"/>
      <c r="H36" s="149"/>
      <c r="I36" s="149"/>
    </row>
    <row r="37" spans="1:9" ht="21">
      <c r="A37" s="150" t="s">
        <v>405</v>
      </c>
      <c r="B37" s="172" t="s">
        <v>187</v>
      </c>
      <c r="C37" s="152"/>
      <c r="D37" s="153" t="s">
        <v>107</v>
      </c>
      <c r="E37" s="152"/>
      <c r="F37" s="149"/>
      <c r="G37" s="152"/>
      <c r="H37" s="149"/>
      <c r="I37" s="149"/>
    </row>
    <row r="38" spans="1:9" ht="21">
      <c r="A38" s="150" t="s">
        <v>406</v>
      </c>
      <c r="B38" s="172" t="s">
        <v>169</v>
      </c>
      <c r="C38" s="152"/>
      <c r="D38" s="153" t="s">
        <v>22</v>
      </c>
      <c r="E38" s="152"/>
      <c r="F38" s="149"/>
      <c r="G38" s="152"/>
      <c r="H38" s="149"/>
      <c r="I38" s="149"/>
    </row>
    <row r="39" spans="1:9" ht="21">
      <c r="A39" s="150" t="s">
        <v>407</v>
      </c>
      <c r="B39" s="194" t="s">
        <v>128</v>
      </c>
      <c r="C39" s="157"/>
      <c r="D39" s="195" t="s">
        <v>112</v>
      </c>
      <c r="E39" s="157"/>
      <c r="F39" s="196"/>
      <c r="G39" s="196"/>
      <c r="H39" s="196"/>
      <c r="I39" s="196"/>
    </row>
    <row r="40" spans="1:9" ht="21">
      <c r="A40" s="150" t="s">
        <v>408</v>
      </c>
      <c r="B40" s="197" t="s">
        <v>116</v>
      </c>
      <c r="C40" s="157"/>
      <c r="D40" s="195" t="s">
        <v>112</v>
      </c>
      <c r="E40" s="157"/>
      <c r="F40" s="196"/>
      <c r="G40" s="157"/>
      <c r="H40" s="196"/>
      <c r="I40" s="196"/>
    </row>
    <row r="41" spans="1:9" ht="21">
      <c r="A41" s="150" t="s">
        <v>409</v>
      </c>
      <c r="B41" s="197" t="s">
        <v>117</v>
      </c>
      <c r="C41" s="157"/>
      <c r="D41" s="195" t="s">
        <v>112</v>
      </c>
      <c r="E41" s="157"/>
      <c r="F41" s="196"/>
      <c r="G41" s="157"/>
      <c r="H41" s="196"/>
      <c r="I41" s="196"/>
    </row>
    <row r="42" spans="1:9" ht="21">
      <c r="A42" s="150" t="s">
        <v>410</v>
      </c>
      <c r="B42" s="197" t="s">
        <v>129</v>
      </c>
      <c r="C42" s="157"/>
      <c r="D42" s="195" t="s">
        <v>112</v>
      </c>
      <c r="E42" s="157"/>
      <c r="F42" s="196"/>
      <c r="G42" s="157"/>
      <c r="H42" s="196"/>
      <c r="I42" s="196"/>
    </row>
    <row r="43" spans="1:9" ht="21">
      <c r="A43" s="150" t="s">
        <v>411</v>
      </c>
      <c r="B43" s="198" t="s">
        <v>123</v>
      </c>
      <c r="C43" s="157"/>
      <c r="D43" s="195" t="s">
        <v>121</v>
      </c>
      <c r="E43" s="157"/>
      <c r="F43" s="196"/>
      <c r="G43" s="157"/>
      <c r="H43" s="196"/>
      <c r="I43" s="196"/>
    </row>
    <row r="44" spans="1:9" ht="21">
      <c r="A44" s="150" t="s">
        <v>478</v>
      </c>
      <c r="B44" s="199" t="s">
        <v>124</v>
      </c>
      <c r="C44" s="157"/>
      <c r="D44" s="158" t="s">
        <v>21</v>
      </c>
      <c r="E44" s="157"/>
      <c r="F44" s="196"/>
      <c r="G44" s="157"/>
      <c r="H44" s="196"/>
      <c r="I44" s="196"/>
    </row>
    <row r="45" spans="1:9" ht="21">
      <c r="A45" s="150" t="s">
        <v>479</v>
      </c>
      <c r="B45" s="199" t="s">
        <v>139</v>
      </c>
      <c r="C45" s="157"/>
      <c r="D45" s="158" t="s">
        <v>20</v>
      </c>
      <c r="E45" s="157"/>
      <c r="F45" s="196"/>
      <c r="G45" s="157"/>
      <c r="H45" s="196"/>
      <c r="I45" s="196"/>
    </row>
    <row r="46" spans="1:9" ht="21">
      <c r="A46" s="150" t="s">
        <v>480</v>
      </c>
      <c r="B46" s="200" t="s">
        <v>136</v>
      </c>
      <c r="C46" s="157"/>
      <c r="D46" s="195" t="s">
        <v>20</v>
      </c>
      <c r="E46" s="157"/>
      <c r="F46" s="196"/>
      <c r="G46" s="157"/>
      <c r="H46" s="196"/>
      <c r="I46" s="196"/>
    </row>
    <row r="47" spans="1:9" ht="21">
      <c r="A47" s="150"/>
      <c r="B47" s="175"/>
      <c r="C47" s="149"/>
      <c r="D47" s="155"/>
      <c r="E47" s="149"/>
      <c r="F47" s="149"/>
      <c r="G47" s="149"/>
      <c r="H47" s="149"/>
      <c r="I47" s="149"/>
    </row>
    <row r="48" spans="1:9" ht="21">
      <c r="A48" s="185"/>
      <c r="B48" s="186" t="s">
        <v>330</v>
      </c>
      <c r="C48" s="187"/>
      <c r="D48" s="188"/>
      <c r="E48" s="189"/>
      <c r="F48" s="189"/>
      <c r="G48" s="189"/>
      <c r="H48" s="189"/>
      <c r="I48" s="189"/>
    </row>
    <row r="49" spans="1:9" ht="21">
      <c r="A49" s="167" t="s">
        <v>332</v>
      </c>
      <c r="B49" s="168" t="s">
        <v>331</v>
      </c>
      <c r="C49" s="169"/>
      <c r="D49" s="170"/>
      <c r="E49" s="169"/>
      <c r="F49" s="171"/>
      <c r="G49" s="169"/>
      <c r="H49" s="171"/>
      <c r="I49" s="171"/>
    </row>
    <row r="50" spans="1:9" ht="42">
      <c r="A50" s="150" t="s">
        <v>302</v>
      </c>
      <c r="B50" s="166" t="s">
        <v>86</v>
      </c>
      <c r="C50" s="152"/>
      <c r="D50" s="153" t="s">
        <v>20</v>
      </c>
      <c r="E50" s="152"/>
      <c r="F50" s="149"/>
      <c r="G50" s="149"/>
      <c r="H50" s="149"/>
      <c r="I50" s="149"/>
    </row>
    <row r="51" spans="1:9" ht="21">
      <c r="A51" s="150" t="s">
        <v>303</v>
      </c>
      <c r="B51" s="166" t="s">
        <v>87</v>
      </c>
      <c r="C51" s="152"/>
      <c r="D51" s="153" t="s">
        <v>20</v>
      </c>
      <c r="E51" s="152"/>
      <c r="F51" s="149"/>
      <c r="G51" s="149"/>
      <c r="H51" s="149"/>
      <c r="I51" s="149"/>
    </row>
    <row r="52" spans="1:9" ht="42">
      <c r="A52" s="150" t="s">
        <v>304</v>
      </c>
      <c r="B52" s="166" t="s">
        <v>149</v>
      </c>
      <c r="C52" s="152"/>
      <c r="D52" s="153" t="s">
        <v>19</v>
      </c>
      <c r="E52" s="152"/>
      <c r="F52" s="149"/>
      <c r="G52" s="149"/>
      <c r="H52" s="149"/>
      <c r="I52" s="149"/>
    </row>
    <row r="53" spans="1:9" ht="21">
      <c r="A53" s="150" t="s">
        <v>305</v>
      </c>
      <c r="B53" s="166" t="s">
        <v>150</v>
      </c>
      <c r="C53" s="152"/>
      <c r="D53" s="153" t="s">
        <v>19</v>
      </c>
      <c r="E53" s="152"/>
      <c r="F53" s="149"/>
      <c r="G53" s="149"/>
      <c r="H53" s="149"/>
      <c r="I53" s="149"/>
    </row>
    <row r="54" spans="1:9" ht="21">
      <c r="A54" s="150" t="s">
        <v>306</v>
      </c>
      <c r="B54" s="166" t="s">
        <v>151</v>
      </c>
      <c r="C54" s="152"/>
      <c r="D54" s="153" t="s">
        <v>22</v>
      </c>
      <c r="E54" s="152"/>
      <c r="F54" s="149"/>
      <c r="G54" s="149"/>
      <c r="H54" s="149"/>
      <c r="I54" s="149"/>
    </row>
    <row r="55" spans="1:9" ht="40.5">
      <c r="A55" s="150" t="s">
        <v>307</v>
      </c>
      <c r="B55" s="211" t="s">
        <v>153</v>
      </c>
      <c r="C55" s="152"/>
      <c r="D55" s="153" t="s">
        <v>19</v>
      </c>
      <c r="E55" s="152"/>
      <c r="F55" s="149"/>
      <c r="G55" s="149"/>
      <c r="H55" s="149"/>
      <c r="I55" s="149"/>
    </row>
    <row r="56" spans="1:9" ht="40.5">
      <c r="A56" s="150" t="s">
        <v>308</v>
      </c>
      <c r="B56" s="211" t="s">
        <v>154</v>
      </c>
      <c r="C56" s="152"/>
      <c r="D56" s="153" t="s">
        <v>19</v>
      </c>
      <c r="E56" s="152"/>
      <c r="F56" s="149"/>
      <c r="G56" s="149"/>
      <c r="H56" s="149"/>
      <c r="I56" s="149"/>
    </row>
    <row r="57" spans="1:9" ht="42">
      <c r="A57" s="150" t="s">
        <v>309</v>
      </c>
      <c r="B57" s="166" t="s">
        <v>229</v>
      </c>
      <c r="C57" s="152"/>
      <c r="D57" s="153" t="s">
        <v>19</v>
      </c>
      <c r="E57" s="152"/>
      <c r="F57" s="149"/>
      <c r="G57" s="149"/>
      <c r="H57" s="149"/>
      <c r="I57" s="149"/>
    </row>
    <row r="58" spans="1:9" ht="21">
      <c r="A58" s="150" t="s">
        <v>310</v>
      </c>
      <c r="B58" s="172" t="s">
        <v>82</v>
      </c>
      <c r="C58" s="152"/>
      <c r="D58" s="153" t="s">
        <v>19</v>
      </c>
      <c r="E58" s="152"/>
      <c r="F58" s="149"/>
      <c r="G58" s="152"/>
      <c r="H58" s="149"/>
      <c r="I58" s="149"/>
    </row>
    <row r="59" spans="1:9" ht="42">
      <c r="A59" s="150" t="s">
        <v>311</v>
      </c>
      <c r="B59" s="173" t="s">
        <v>403</v>
      </c>
      <c r="C59" s="152"/>
      <c r="D59" s="153" t="s">
        <v>112</v>
      </c>
      <c r="E59" s="152"/>
      <c r="F59" s="149"/>
      <c r="G59" s="152"/>
      <c r="H59" s="149"/>
      <c r="I59" s="149"/>
    </row>
    <row r="60" spans="1:9" ht="40.5">
      <c r="A60" s="150" t="s">
        <v>312</v>
      </c>
      <c r="B60" s="217" t="s">
        <v>468</v>
      </c>
      <c r="C60" s="152"/>
      <c r="D60" s="153" t="s">
        <v>112</v>
      </c>
      <c r="E60" s="152"/>
      <c r="F60" s="149"/>
      <c r="G60" s="152"/>
      <c r="H60" s="149"/>
      <c r="I60" s="149"/>
    </row>
    <row r="61" spans="1:9" ht="40.5">
      <c r="A61" s="150" t="s">
        <v>313</v>
      </c>
      <c r="B61" s="218" t="s">
        <v>470</v>
      </c>
      <c r="C61" s="152"/>
      <c r="D61" s="153" t="s">
        <v>112</v>
      </c>
      <c r="E61" s="152"/>
      <c r="F61" s="149"/>
      <c r="G61" s="152"/>
      <c r="H61" s="149"/>
      <c r="I61" s="149"/>
    </row>
    <row r="62" spans="1:9" ht="63">
      <c r="A62" s="150" t="s">
        <v>314</v>
      </c>
      <c r="B62" s="173" t="s">
        <v>189</v>
      </c>
      <c r="C62" s="152"/>
      <c r="D62" s="153" t="s">
        <v>112</v>
      </c>
      <c r="E62" s="152"/>
      <c r="F62" s="149"/>
      <c r="G62" s="152"/>
      <c r="H62" s="149"/>
      <c r="I62" s="149"/>
    </row>
    <row r="63" spans="1:9" ht="63">
      <c r="A63" s="150" t="s">
        <v>315</v>
      </c>
      <c r="B63" s="173" t="s">
        <v>188</v>
      </c>
      <c r="C63" s="152"/>
      <c r="D63" s="153" t="s">
        <v>112</v>
      </c>
      <c r="E63" s="152"/>
      <c r="F63" s="149"/>
      <c r="G63" s="152"/>
      <c r="H63" s="149"/>
      <c r="I63" s="149"/>
    </row>
    <row r="64" spans="1:9" ht="84">
      <c r="A64" s="150" t="s">
        <v>316</v>
      </c>
      <c r="B64" s="173" t="s">
        <v>232</v>
      </c>
      <c r="C64" s="152"/>
      <c r="D64" s="153" t="s">
        <v>22</v>
      </c>
      <c r="E64" s="152"/>
      <c r="F64" s="149"/>
      <c r="G64" s="152"/>
      <c r="H64" s="149"/>
      <c r="I64" s="149"/>
    </row>
    <row r="65" spans="1:9" ht="21">
      <c r="A65" s="150" t="s">
        <v>317</v>
      </c>
      <c r="B65" s="216" t="s">
        <v>298</v>
      </c>
      <c r="C65" s="152"/>
      <c r="D65" s="153" t="s">
        <v>112</v>
      </c>
      <c r="E65" s="152"/>
      <c r="F65" s="149"/>
      <c r="G65" s="152"/>
      <c r="H65" s="149"/>
      <c r="I65" s="149"/>
    </row>
    <row r="66" spans="1:9" ht="42">
      <c r="A66" s="150" t="s">
        <v>318</v>
      </c>
      <c r="B66" s="173" t="s">
        <v>233</v>
      </c>
      <c r="C66" s="152"/>
      <c r="D66" s="153" t="s">
        <v>112</v>
      </c>
      <c r="E66" s="152"/>
      <c r="F66" s="149"/>
      <c r="G66" s="152"/>
      <c r="H66" s="149"/>
      <c r="I66" s="149"/>
    </row>
    <row r="67" spans="1:9" ht="21">
      <c r="A67" s="150" t="s">
        <v>319</v>
      </c>
      <c r="B67" s="172" t="s">
        <v>238</v>
      </c>
      <c r="C67" s="152"/>
      <c r="D67" s="153" t="s">
        <v>166</v>
      </c>
      <c r="E67" s="152"/>
      <c r="F67" s="149"/>
      <c r="G67" s="152"/>
      <c r="H67" s="149"/>
      <c r="I67" s="149"/>
    </row>
    <row r="68" spans="1:9" ht="21">
      <c r="A68" s="150" t="s">
        <v>320</v>
      </c>
      <c r="B68" s="172" t="s">
        <v>238</v>
      </c>
      <c r="C68" s="152"/>
      <c r="D68" s="153" t="s">
        <v>166</v>
      </c>
      <c r="E68" s="152"/>
      <c r="F68" s="149"/>
      <c r="G68" s="152"/>
      <c r="H68" s="149"/>
      <c r="I68" s="149"/>
    </row>
    <row r="69" spans="1:9" ht="40.5">
      <c r="A69" s="150" t="s">
        <v>321</v>
      </c>
      <c r="B69" s="216" t="s">
        <v>338</v>
      </c>
      <c r="C69" s="152"/>
      <c r="D69" s="153" t="s">
        <v>112</v>
      </c>
      <c r="E69" s="152"/>
      <c r="F69" s="149"/>
      <c r="G69" s="152"/>
      <c r="H69" s="149"/>
      <c r="I69" s="149"/>
    </row>
    <row r="70" spans="1:9" ht="21">
      <c r="A70" s="150" t="s">
        <v>322</v>
      </c>
      <c r="B70" s="172" t="s">
        <v>167</v>
      </c>
      <c r="C70" s="152"/>
      <c r="D70" s="153" t="s">
        <v>112</v>
      </c>
      <c r="E70" s="152"/>
      <c r="F70" s="149"/>
      <c r="G70" s="152"/>
      <c r="H70" s="149"/>
      <c r="I70" s="149"/>
    </row>
    <row r="71" spans="1:9" ht="21">
      <c r="A71" s="150" t="s">
        <v>323</v>
      </c>
      <c r="B71" s="172" t="s">
        <v>170</v>
      </c>
      <c r="C71" s="152"/>
      <c r="D71" s="153" t="s">
        <v>112</v>
      </c>
      <c r="E71" s="152"/>
      <c r="F71" s="149"/>
      <c r="G71" s="152"/>
      <c r="H71" s="149"/>
      <c r="I71" s="149"/>
    </row>
    <row r="72" spans="1:9" ht="40.5">
      <c r="A72" s="150" t="s">
        <v>324</v>
      </c>
      <c r="B72" s="211" t="s">
        <v>234</v>
      </c>
      <c r="C72" s="152"/>
      <c r="D72" s="153" t="s">
        <v>112</v>
      </c>
      <c r="E72" s="152"/>
      <c r="F72" s="149"/>
      <c r="G72" s="152"/>
      <c r="H72" s="149"/>
      <c r="I72" s="149"/>
    </row>
    <row r="73" spans="1:9" ht="40.5">
      <c r="A73" s="150" t="s">
        <v>325</v>
      </c>
      <c r="B73" s="211" t="s">
        <v>235</v>
      </c>
      <c r="C73" s="152"/>
      <c r="D73" s="153" t="s">
        <v>112</v>
      </c>
      <c r="E73" s="152"/>
      <c r="F73" s="149"/>
      <c r="G73" s="152"/>
      <c r="H73" s="149"/>
      <c r="I73" s="149"/>
    </row>
    <row r="74" spans="1:9" ht="42">
      <c r="A74" s="150" t="s">
        <v>326</v>
      </c>
      <c r="B74" s="173" t="s">
        <v>228</v>
      </c>
      <c r="C74" s="152"/>
      <c r="D74" s="153" t="s">
        <v>112</v>
      </c>
      <c r="E74" s="152"/>
      <c r="F74" s="149"/>
      <c r="G74" s="152"/>
      <c r="H74" s="149"/>
      <c r="I74" s="149"/>
    </row>
    <row r="75" spans="1:9" ht="42">
      <c r="A75" s="150" t="s">
        <v>327</v>
      </c>
      <c r="B75" s="173" t="s">
        <v>168</v>
      </c>
      <c r="C75" s="152"/>
      <c r="D75" s="153" t="s">
        <v>112</v>
      </c>
      <c r="E75" s="152"/>
      <c r="F75" s="149"/>
      <c r="G75" s="152"/>
      <c r="H75" s="149"/>
      <c r="I75" s="149"/>
    </row>
    <row r="76" spans="1:9" ht="21">
      <c r="A76" s="150" t="s">
        <v>328</v>
      </c>
      <c r="B76" s="172" t="s">
        <v>185</v>
      </c>
      <c r="C76" s="152"/>
      <c r="D76" s="153" t="s">
        <v>112</v>
      </c>
      <c r="E76" s="152"/>
      <c r="F76" s="149"/>
      <c r="G76" s="152"/>
      <c r="H76" s="149"/>
      <c r="I76" s="149"/>
    </row>
    <row r="77" spans="1:9" ht="21">
      <c r="A77" s="150" t="s">
        <v>404</v>
      </c>
      <c r="B77" s="172" t="s">
        <v>186</v>
      </c>
      <c r="C77" s="152"/>
      <c r="D77" s="153" t="s">
        <v>112</v>
      </c>
      <c r="E77" s="152"/>
      <c r="F77" s="149"/>
      <c r="G77" s="152"/>
      <c r="H77" s="149"/>
      <c r="I77" s="149"/>
    </row>
    <row r="78" spans="1:9" ht="21">
      <c r="A78" s="150" t="s">
        <v>405</v>
      </c>
      <c r="B78" s="172" t="s">
        <v>187</v>
      </c>
      <c r="C78" s="152"/>
      <c r="D78" s="153" t="s">
        <v>107</v>
      </c>
      <c r="E78" s="152"/>
      <c r="F78" s="149"/>
      <c r="G78" s="152"/>
      <c r="H78" s="149"/>
      <c r="I78" s="149"/>
    </row>
    <row r="79" spans="1:9" ht="21">
      <c r="A79" s="150" t="s">
        <v>406</v>
      </c>
      <c r="B79" s="172" t="s">
        <v>169</v>
      </c>
      <c r="C79" s="152"/>
      <c r="D79" s="153" t="s">
        <v>22</v>
      </c>
      <c r="E79" s="152"/>
      <c r="F79" s="149"/>
      <c r="G79" s="152"/>
      <c r="H79" s="149"/>
      <c r="I79" s="149"/>
    </row>
    <row r="80" spans="1:9" ht="21">
      <c r="A80" s="150" t="s">
        <v>407</v>
      </c>
      <c r="B80" s="194" t="s">
        <v>128</v>
      </c>
      <c r="C80" s="157"/>
      <c r="D80" s="195" t="s">
        <v>112</v>
      </c>
      <c r="E80" s="157"/>
      <c r="F80" s="196"/>
      <c r="G80" s="196"/>
      <c r="H80" s="196"/>
      <c r="I80" s="196"/>
    </row>
    <row r="81" spans="1:9" ht="21">
      <c r="A81" s="150" t="s">
        <v>408</v>
      </c>
      <c r="B81" s="197" t="s">
        <v>116</v>
      </c>
      <c r="C81" s="157"/>
      <c r="D81" s="195" t="s">
        <v>112</v>
      </c>
      <c r="E81" s="157"/>
      <c r="F81" s="196"/>
      <c r="G81" s="157"/>
      <c r="H81" s="196"/>
      <c r="I81" s="196"/>
    </row>
    <row r="82" spans="1:9" ht="21">
      <c r="A82" s="150" t="s">
        <v>409</v>
      </c>
      <c r="B82" s="197" t="s">
        <v>117</v>
      </c>
      <c r="C82" s="157"/>
      <c r="D82" s="195" t="s">
        <v>112</v>
      </c>
      <c r="E82" s="157"/>
      <c r="F82" s="196"/>
      <c r="G82" s="157"/>
      <c r="H82" s="196"/>
      <c r="I82" s="196"/>
    </row>
    <row r="83" spans="1:9" ht="21">
      <c r="A83" s="150" t="s">
        <v>410</v>
      </c>
      <c r="B83" s="197" t="s">
        <v>129</v>
      </c>
      <c r="C83" s="157"/>
      <c r="D83" s="195" t="s">
        <v>112</v>
      </c>
      <c r="E83" s="157"/>
      <c r="F83" s="196"/>
      <c r="G83" s="157"/>
      <c r="H83" s="196"/>
      <c r="I83" s="196"/>
    </row>
    <row r="84" spans="1:9" ht="21">
      <c r="A84" s="150" t="s">
        <v>411</v>
      </c>
      <c r="B84" s="198" t="s">
        <v>123</v>
      </c>
      <c r="C84" s="157"/>
      <c r="D84" s="195" t="s">
        <v>121</v>
      </c>
      <c r="E84" s="157"/>
      <c r="F84" s="196"/>
      <c r="G84" s="157"/>
      <c r="H84" s="196"/>
      <c r="I84" s="196"/>
    </row>
    <row r="85" spans="1:9" ht="21">
      <c r="A85" s="150" t="s">
        <v>478</v>
      </c>
      <c r="B85" s="199" t="s">
        <v>124</v>
      </c>
      <c r="C85" s="157"/>
      <c r="D85" s="158" t="s">
        <v>21</v>
      </c>
      <c r="E85" s="157"/>
      <c r="F85" s="196"/>
      <c r="G85" s="157"/>
      <c r="H85" s="196"/>
      <c r="I85" s="196"/>
    </row>
    <row r="86" spans="1:9" ht="21">
      <c r="A86" s="150" t="s">
        <v>479</v>
      </c>
      <c r="B86" s="199" t="s">
        <v>139</v>
      </c>
      <c r="C86" s="157"/>
      <c r="D86" s="158" t="s">
        <v>20</v>
      </c>
      <c r="E86" s="157"/>
      <c r="F86" s="196"/>
      <c r="G86" s="157"/>
      <c r="H86" s="196"/>
      <c r="I86" s="196"/>
    </row>
    <row r="87" spans="1:9" ht="21">
      <c r="A87" s="150" t="s">
        <v>480</v>
      </c>
      <c r="B87" s="200" t="s">
        <v>136</v>
      </c>
      <c r="C87" s="157"/>
      <c r="D87" s="195" t="s">
        <v>20</v>
      </c>
      <c r="E87" s="157"/>
      <c r="F87" s="196"/>
      <c r="G87" s="157"/>
      <c r="H87" s="196"/>
      <c r="I87" s="196"/>
    </row>
    <row r="88" spans="1:9" ht="21">
      <c r="A88" s="150"/>
      <c r="B88" s="175"/>
      <c r="C88" s="149"/>
      <c r="D88" s="155"/>
      <c r="E88" s="149"/>
      <c r="F88" s="149"/>
      <c r="G88" s="149"/>
      <c r="H88" s="149"/>
      <c r="I88" s="149"/>
    </row>
    <row r="89" spans="1:9" ht="21">
      <c r="A89" s="185"/>
      <c r="B89" s="186" t="s">
        <v>335</v>
      </c>
      <c r="C89" s="187"/>
      <c r="D89" s="188"/>
      <c r="E89" s="189"/>
      <c r="F89" s="189"/>
      <c r="G89" s="189"/>
      <c r="H89" s="189"/>
      <c r="I89" s="189"/>
    </row>
    <row r="90" spans="1:9" ht="21">
      <c r="A90" s="167" t="s">
        <v>333</v>
      </c>
      <c r="B90" s="168" t="s">
        <v>336</v>
      </c>
      <c r="C90" s="169"/>
      <c r="D90" s="170"/>
      <c r="E90" s="169"/>
      <c r="F90" s="171"/>
      <c r="G90" s="169"/>
      <c r="H90" s="171"/>
      <c r="I90" s="171"/>
    </row>
    <row r="91" spans="1:9" ht="42">
      <c r="A91" s="150" t="s">
        <v>302</v>
      </c>
      <c r="B91" s="166" t="s">
        <v>86</v>
      </c>
      <c r="C91" s="152"/>
      <c r="D91" s="153" t="s">
        <v>20</v>
      </c>
      <c r="E91" s="152"/>
      <c r="F91" s="149"/>
      <c r="G91" s="149"/>
      <c r="H91" s="149"/>
      <c r="I91" s="149"/>
    </row>
    <row r="92" spans="1:9" ht="21">
      <c r="A92" s="150" t="s">
        <v>303</v>
      </c>
      <c r="B92" s="166" t="s">
        <v>87</v>
      </c>
      <c r="C92" s="152"/>
      <c r="D92" s="153" t="s">
        <v>20</v>
      </c>
      <c r="E92" s="152"/>
      <c r="F92" s="149"/>
      <c r="G92" s="149"/>
      <c r="H92" s="149"/>
      <c r="I92" s="149"/>
    </row>
    <row r="93" spans="1:9" ht="42">
      <c r="A93" s="150" t="s">
        <v>304</v>
      </c>
      <c r="B93" s="166" t="s">
        <v>149</v>
      </c>
      <c r="C93" s="152"/>
      <c r="D93" s="153" t="s">
        <v>19</v>
      </c>
      <c r="E93" s="152"/>
      <c r="F93" s="149"/>
      <c r="G93" s="149"/>
      <c r="H93" s="149"/>
      <c r="I93" s="149"/>
    </row>
    <row r="94" spans="1:9" ht="21">
      <c r="A94" s="150" t="s">
        <v>305</v>
      </c>
      <c r="B94" s="166" t="s">
        <v>150</v>
      </c>
      <c r="C94" s="152"/>
      <c r="D94" s="153" t="s">
        <v>19</v>
      </c>
      <c r="E94" s="152"/>
      <c r="F94" s="149"/>
      <c r="G94" s="149"/>
      <c r="H94" s="149"/>
      <c r="I94" s="149"/>
    </row>
    <row r="95" spans="1:9" ht="21">
      <c r="A95" s="150" t="s">
        <v>306</v>
      </c>
      <c r="B95" s="166" t="s">
        <v>151</v>
      </c>
      <c r="C95" s="152"/>
      <c r="D95" s="153" t="s">
        <v>22</v>
      </c>
      <c r="E95" s="152"/>
      <c r="F95" s="149"/>
      <c r="G95" s="149"/>
      <c r="H95" s="149"/>
      <c r="I95" s="149"/>
    </row>
    <row r="96" spans="1:9" ht="40.5">
      <c r="A96" s="150" t="s">
        <v>307</v>
      </c>
      <c r="B96" s="211" t="s">
        <v>153</v>
      </c>
      <c r="C96" s="152"/>
      <c r="D96" s="153" t="s">
        <v>19</v>
      </c>
      <c r="E96" s="152"/>
      <c r="F96" s="149"/>
      <c r="G96" s="149"/>
      <c r="H96" s="149"/>
      <c r="I96" s="149"/>
    </row>
    <row r="97" spans="1:9" ht="40.5">
      <c r="A97" s="150" t="s">
        <v>308</v>
      </c>
      <c r="B97" s="211" t="s">
        <v>154</v>
      </c>
      <c r="C97" s="152"/>
      <c r="D97" s="153" t="s">
        <v>19</v>
      </c>
      <c r="E97" s="152"/>
      <c r="F97" s="149"/>
      <c r="G97" s="149"/>
      <c r="H97" s="149"/>
      <c r="I97" s="149"/>
    </row>
    <row r="98" spans="1:9" ht="42">
      <c r="A98" s="150" t="s">
        <v>309</v>
      </c>
      <c r="B98" s="166" t="s">
        <v>229</v>
      </c>
      <c r="C98" s="152"/>
      <c r="D98" s="153" t="s">
        <v>19</v>
      </c>
      <c r="E98" s="152"/>
      <c r="F98" s="149"/>
      <c r="G98" s="149"/>
      <c r="H98" s="149"/>
      <c r="I98" s="149"/>
    </row>
    <row r="99" spans="1:9" ht="21">
      <c r="A99" s="150" t="s">
        <v>310</v>
      </c>
      <c r="B99" s="172" t="s">
        <v>82</v>
      </c>
      <c r="C99" s="152"/>
      <c r="D99" s="153" t="s">
        <v>19</v>
      </c>
      <c r="E99" s="152"/>
      <c r="F99" s="149"/>
      <c r="G99" s="152"/>
      <c r="H99" s="149"/>
      <c r="I99" s="149"/>
    </row>
    <row r="100" spans="1:9" ht="42">
      <c r="A100" s="150" t="s">
        <v>311</v>
      </c>
      <c r="B100" s="173" t="s">
        <v>403</v>
      </c>
      <c r="C100" s="152"/>
      <c r="D100" s="153" t="s">
        <v>112</v>
      </c>
      <c r="E100" s="152"/>
      <c r="F100" s="149"/>
      <c r="G100" s="152"/>
      <c r="H100" s="149"/>
      <c r="I100" s="149"/>
    </row>
    <row r="101" spans="1:9" ht="40.5">
      <c r="A101" s="150" t="s">
        <v>312</v>
      </c>
      <c r="B101" s="217" t="s">
        <v>468</v>
      </c>
      <c r="C101" s="152"/>
      <c r="D101" s="153" t="s">
        <v>112</v>
      </c>
      <c r="E101" s="152"/>
      <c r="F101" s="149"/>
      <c r="G101" s="152"/>
      <c r="H101" s="149"/>
      <c r="I101" s="149"/>
    </row>
    <row r="102" spans="1:9" ht="40.5">
      <c r="A102" s="150" t="s">
        <v>313</v>
      </c>
      <c r="B102" s="218" t="s">
        <v>470</v>
      </c>
      <c r="C102" s="152"/>
      <c r="D102" s="153" t="s">
        <v>112</v>
      </c>
      <c r="E102" s="152"/>
      <c r="F102" s="149"/>
      <c r="G102" s="152"/>
      <c r="H102" s="149"/>
      <c r="I102" s="149"/>
    </row>
    <row r="103" spans="1:9" ht="63">
      <c r="A103" s="150" t="s">
        <v>314</v>
      </c>
      <c r="B103" s="173" t="s">
        <v>189</v>
      </c>
      <c r="C103" s="152"/>
      <c r="D103" s="153" t="s">
        <v>112</v>
      </c>
      <c r="E103" s="152"/>
      <c r="F103" s="149"/>
      <c r="G103" s="152"/>
      <c r="H103" s="149"/>
      <c r="I103" s="149"/>
    </row>
    <row r="104" spans="1:9" ht="63">
      <c r="A104" s="150" t="s">
        <v>315</v>
      </c>
      <c r="B104" s="173" t="s">
        <v>188</v>
      </c>
      <c r="C104" s="152"/>
      <c r="D104" s="153" t="s">
        <v>112</v>
      </c>
      <c r="E104" s="152"/>
      <c r="F104" s="149"/>
      <c r="G104" s="152"/>
      <c r="H104" s="149"/>
      <c r="I104" s="149"/>
    </row>
    <row r="105" spans="1:9" ht="84">
      <c r="A105" s="150" t="s">
        <v>316</v>
      </c>
      <c r="B105" s="173" t="s">
        <v>232</v>
      </c>
      <c r="C105" s="152"/>
      <c r="D105" s="153" t="s">
        <v>22</v>
      </c>
      <c r="E105" s="152"/>
      <c r="F105" s="149"/>
      <c r="G105" s="152"/>
      <c r="H105" s="149"/>
      <c r="I105" s="149"/>
    </row>
    <row r="106" spans="1:9" ht="21">
      <c r="A106" s="150" t="s">
        <v>317</v>
      </c>
      <c r="B106" s="216" t="s">
        <v>298</v>
      </c>
      <c r="C106" s="152"/>
      <c r="D106" s="153" t="s">
        <v>112</v>
      </c>
      <c r="E106" s="152"/>
      <c r="F106" s="149"/>
      <c r="G106" s="152"/>
      <c r="H106" s="149"/>
      <c r="I106" s="149"/>
    </row>
    <row r="107" spans="1:9" ht="42">
      <c r="A107" s="150" t="s">
        <v>318</v>
      </c>
      <c r="B107" s="173" t="s">
        <v>233</v>
      </c>
      <c r="C107" s="152"/>
      <c r="D107" s="153" t="s">
        <v>112</v>
      </c>
      <c r="E107" s="152"/>
      <c r="F107" s="149"/>
      <c r="G107" s="152"/>
      <c r="H107" s="149"/>
      <c r="I107" s="149"/>
    </row>
    <row r="108" spans="1:9" ht="21">
      <c r="A108" s="150" t="s">
        <v>319</v>
      </c>
      <c r="B108" s="172" t="s">
        <v>238</v>
      </c>
      <c r="C108" s="152"/>
      <c r="D108" s="153" t="s">
        <v>166</v>
      </c>
      <c r="E108" s="152"/>
      <c r="F108" s="149"/>
      <c r="G108" s="152"/>
      <c r="H108" s="149"/>
      <c r="I108" s="149"/>
    </row>
    <row r="109" spans="1:9" ht="21">
      <c r="A109" s="150" t="s">
        <v>320</v>
      </c>
      <c r="B109" s="172" t="s">
        <v>238</v>
      </c>
      <c r="C109" s="152"/>
      <c r="D109" s="153" t="s">
        <v>166</v>
      </c>
      <c r="E109" s="152"/>
      <c r="F109" s="149"/>
      <c r="G109" s="152"/>
      <c r="H109" s="149"/>
      <c r="I109" s="149"/>
    </row>
    <row r="110" spans="1:9" ht="40.5">
      <c r="A110" s="150" t="s">
        <v>321</v>
      </c>
      <c r="B110" s="216" t="s">
        <v>338</v>
      </c>
      <c r="C110" s="152"/>
      <c r="D110" s="153" t="s">
        <v>112</v>
      </c>
      <c r="E110" s="152"/>
      <c r="F110" s="149"/>
      <c r="G110" s="152"/>
      <c r="H110" s="149"/>
      <c r="I110" s="149"/>
    </row>
    <row r="111" spans="1:9" ht="21">
      <c r="A111" s="150" t="s">
        <v>322</v>
      </c>
      <c r="B111" s="172" t="s">
        <v>167</v>
      </c>
      <c r="C111" s="152"/>
      <c r="D111" s="153" t="s">
        <v>112</v>
      </c>
      <c r="E111" s="152"/>
      <c r="F111" s="149"/>
      <c r="G111" s="152"/>
      <c r="H111" s="149"/>
      <c r="I111" s="149"/>
    </row>
    <row r="112" spans="1:9" ht="21">
      <c r="A112" s="150" t="s">
        <v>323</v>
      </c>
      <c r="B112" s="172" t="s">
        <v>170</v>
      </c>
      <c r="C112" s="152"/>
      <c r="D112" s="153" t="s">
        <v>112</v>
      </c>
      <c r="E112" s="152"/>
      <c r="F112" s="149"/>
      <c r="G112" s="152"/>
      <c r="H112" s="149"/>
      <c r="I112" s="149"/>
    </row>
    <row r="113" spans="1:9" ht="40.5">
      <c r="A113" s="150" t="s">
        <v>324</v>
      </c>
      <c r="B113" s="211" t="s">
        <v>234</v>
      </c>
      <c r="C113" s="152"/>
      <c r="D113" s="153" t="s">
        <v>112</v>
      </c>
      <c r="E113" s="152"/>
      <c r="F113" s="149"/>
      <c r="G113" s="152"/>
      <c r="H113" s="149"/>
      <c r="I113" s="149"/>
    </row>
    <row r="114" spans="1:9" ht="40.5">
      <c r="A114" s="150" t="s">
        <v>325</v>
      </c>
      <c r="B114" s="211" t="s">
        <v>235</v>
      </c>
      <c r="C114" s="152"/>
      <c r="D114" s="153" t="s">
        <v>112</v>
      </c>
      <c r="E114" s="152"/>
      <c r="F114" s="149"/>
      <c r="G114" s="152"/>
      <c r="H114" s="149"/>
      <c r="I114" s="149"/>
    </row>
    <row r="115" spans="1:9" ht="42">
      <c r="A115" s="150" t="s">
        <v>326</v>
      </c>
      <c r="B115" s="173" t="s">
        <v>228</v>
      </c>
      <c r="C115" s="152"/>
      <c r="D115" s="153" t="s">
        <v>112</v>
      </c>
      <c r="E115" s="152"/>
      <c r="F115" s="149"/>
      <c r="G115" s="152"/>
      <c r="H115" s="149"/>
      <c r="I115" s="149"/>
    </row>
    <row r="116" spans="1:9" ht="42">
      <c r="A116" s="150" t="s">
        <v>327</v>
      </c>
      <c r="B116" s="173" t="s">
        <v>168</v>
      </c>
      <c r="C116" s="152"/>
      <c r="D116" s="153" t="s">
        <v>112</v>
      </c>
      <c r="E116" s="152"/>
      <c r="F116" s="149"/>
      <c r="G116" s="152"/>
      <c r="H116" s="149"/>
      <c r="I116" s="149"/>
    </row>
    <row r="117" spans="1:9" ht="21">
      <c r="A117" s="150" t="s">
        <v>328</v>
      </c>
      <c r="B117" s="172" t="s">
        <v>185</v>
      </c>
      <c r="C117" s="152"/>
      <c r="D117" s="153" t="s">
        <v>112</v>
      </c>
      <c r="E117" s="152"/>
      <c r="F117" s="149"/>
      <c r="G117" s="152"/>
      <c r="H117" s="149"/>
      <c r="I117" s="149"/>
    </row>
    <row r="118" spans="1:9" ht="21">
      <c r="A118" s="150" t="s">
        <v>404</v>
      </c>
      <c r="B118" s="172" t="s">
        <v>186</v>
      </c>
      <c r="C118" s="152"/>
      <c r="D118" s="153" t="s">
        <v>112</v>
      </c>
      <c r="E118" s="152"/>
      <c r="F118" s="149"/>
      <c r="G118" s="152"/>
      <c r="H118" s="149"/>
      <c r="I118" s="149"/>
    </row>
    <row r="119" spans="1:9" ht="21">
      <c r="A119" s="150" t="s">
        <v>405</v>
      </c>
      <c r="B119" s="172" t="s">
        <v>187</v>
      </c>
      <c r="C119" s="152"/>
      <c r="D119" s="153" t="s">
        <v>107</v>
      </c>
      <c r="E119" s="152"/>
      <c r="F119" s="149"/>
      <c r="G119" s="152"/>
      <c r="H119" s="149"/>
      <c r="I119" s="149"/>
    </row>
    <row r="120" spans="1:9" ht="21">
      <c r="A120" s="150" t="s">
        <v>406</v>
      </c>
      <c r="B120" s="172" t="s">
        <v>169</v>
      </c>
      <c r="C120" s="152"/>
      <c r="D120" s="153" t="s">
        <v>22</v>
      </c>
      <c r="E120" s="152"/>
      <c r="F120" s="149"/>
      <c r="G120" s="152"/>
      <c r="H120" s="149"/>
      <c r="I120" s="149"/>
    </row>
    <row r="121" spans="1:9" ht="21">
      <c r="A121" s="150" t="s">
        <v>407</v>
      </c>
      <c r="B121" s="194" t="s">
        <v>128</v>
      </c>
      <c r="C121" s="157"/>
      <c r="D121" s="195" t="s">
        <v>112</v>
      </c>
      <c r="E121" s="157"/>
      <c r="F121" s="196"/>
      <c r="G121" s="196"/>
      <c r="H121" s="196"/>
      <c r="I121" s="196"/>
    </row>
    <row r="122" spans="1:9" ht="21">
      <c r="A122" s="150" t="s">
        <v>408</v>
      </c>
      <c r="B122" s="197" t="s">
        <v>116</v>
      </c>
      <c r="C122" s="157"/>
      <c r="D122" s="195" t="s">
        <v>112</v>
      </c>
      <c r="E122" s="157"/>
      <c r="F122" s="196"/>
      <c r="G122" s="157"/>
      <c r="H122" s="196"/>
      <c r="I122" s="196"/>
    </row>
    <row r="123" spans="1:9" ht="21">
      <c r="A123" s="150" t="s">
        <v>409</v>
      </c>
      <c r="B123" s="197" t="s">
        <v>117</v>
      </c>
      <c r="C123" s="157"/>
      <c r="D123" s="195" t="s">
        <v>112</v>
      </c>
      <c r="E123" s="157"/>
      <c r="F123" s="196"/>
      <c r="G123" s="157"/>
      <c r="H123" s="196"/>
      <c r="I123" s="196"/>
    </row>
    <row r="124" spans="1:9" ht="21">
      <c r="A124" s="150" t="s">
        <v>410</v>
      </c>
      <c r="B124" s="197" t="s">
        <v>129</v>
      </c>
      <c r="C124" s="157"/>
      <c r="D124" s="195" t="s">
        <v>112</v>
      </c>
      <c r="E124" s="157"/>
      <c r="F124" s="196"/>
      <c r="G124" s="157"/>
      <c r="H124" s="196"/>
      <c r="I124" s="196"/>
    </row>
    <row r="125" spans="1:9" ht="21">
      <c r="A125" s="150" t="s">
        <v>411</v>
      </c>
      <c r="B125" s="198" t="s">
        <v>123</v>
      </c>
      <c r="C125" s="157"/>
      <c r="D125" s="195" t="s">
        <v>121</v>
      </c>
      <c r="E125" s="157"/>
      <c r="F125" s="196"/>
      <c r="G125" s="157"/>
      <c r="H125" s="196"/>
      <c r="I125" s="196"/>
    </row>
    <row r="126" spans="1:9" ht="21">
      <c r="A126" s="150" t="s">
        <v>478</v>
      </c>
      <c r="B126" s="199" t="s">
        <v>124</v>
      </c>
      <c r="C126" s="157"/>
      <c r="D126" s="158" t="s">
        <v>21</v>
      </c>
      <c r="E126" s="157"/>
      <c r="F126" s="196"/>
      <c r="G126" s="157"/>
      <c r="H126" s="196"/>
      <c r="I126" s="196"/>
    </row>
    <row r="127" spans="1:9" ht="21">
      <c r="A127" s="150" t="s">
        <v>479</v>
      </c>
      <c r="B127" s="199" t="s">
        <v>139</v>
      </c>
      <c r="C127" s="157"/>
      <c r="D127" s="158" t="s">
        <v>20</v>
      </c>
      <c r="E127" s="157"/>
      <c r="F127" s="196"/>
      <c r="G127" s="157"/>
      <c r="H127" s="196"/>
      <c r="I127" s="196"/>
    </row>
    <row r="128" spans="1:9" ht="21">
      <c r="A128" s="150" t="s">
        <v>480</v>
      </c>
      <c r="B128" s="200" t="s">
        <v>136</v>
      </c>
      <c r="C128" s="157"/>
      <c r="D128" s="195" t="s">
        <v>20</v>
      </c>
      <c r="E128" s="157"/>
      <c r="F128" s="196"/>
      <c r="G128" s="157"/>
      <c r="H128" s="196"/>
      <c r="I128" s="196"/>
    </row>
    <row r="129" spans="1:9" ht="21">
      <c r="A129" s="150"/>
      <c r="B129" s="172"/>
      <c r="C129" s="152"/>
      <c r="D129" s="153"/>
      <c r="E129" s="152"/>
      <c r="F129" s="149"/>
      <c r="G129" s="152"/>
      <c r="H129" s="149"/>
      <c r="I129" s="149"/>
    </row>
    <row r="130" spans="1:9" ht="21">
      <c r="A130" s="150"/>
      <c r="B130" s="175"/>
      <c r="C130" s="149"/>
      <c r="D130" s="155"/>
      <c r="E130" s="149"/>
      <c r="F130" s="149"/>
      <c r="G130" s="149"/>
      <c r="H130" s="149"/>
      <c r="I130" s="149"/>
    </row>
    <row r="131" spans="1:9" ht="21">
      <c r="A131" s="185"/>
      <c r="B131" s="186" t="s">
        <v>334</v>
      </c>
      <c r="C131" s="187"/>
      <c r="D131" s="188"/>
      <c r="E131" s="189"/>
      <c r="F131" s="189"/>
      <c r="G131" s="189"/>
      <c r="H131" s="189"/>
      <c r="I131" s="189"/>
    </row>
    <row r="132" spans="1:9" ht="21">
      <c r="A132" s="190"/>
      <c r="B132" s="181" t="s">
        <v>337</v>
      </c>
      <c r="C132" s="191"/>
      <c r="D132" s="192"/>
      <c r="E132" s="193"/>
      <c r="F132" s="193"/>
      <c r="G132" s="193"/>
      <c r="H132" s="193"/>
      <c r="I132" s="193"/>
    </row>
  </sheetData>
  <sheetProtection/>
  <mergeCells count="5">
    <mergeCell ref="A1:I1"/>
    <mergeCell ref="A2:I2"/>
    <mergeCell ref="A3:I3"/>
    <mergeCell ref="E4:F4"/>
    <mergeCell ref="G4:H4"/>
  </mergeCells>
  <printOptions/>
  <pageMargins left="0.2755905511811024" right="0.11811023622047245" top="0.5905511811023623" bottom="0.5905511811023623" header="0.3937007874015748" footer="0.5118110236220472"/>
  <pageSetup horizontalDpi="600" verticalDpi="600" orientation="portrait" paperSize="9" scale="82" r:id="rId2"/>
  <headerFooter alignWithMargins="0">
    <oddHeader>&amp;R&amp;"TH SarabunPSK,ธรรมดา"&amp;12หน้าที่ 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6"/>
  <sheetViews>
    <sheetView view="pageBreakPreview" zoomScale="98" zoomScaleNormal="120" zoomScaleSheetLayoutView="98" zoomScalePageLayoutView="0" workbookViewId="0" topLeftCell="A40">
      <selection activeCell="G10" sqref="G10"/>
    </sheetView>
  </sheetViews>
  <sheetFormatPr defaultColWidth="9.140625" defaultRowHeight="12.75"/>
  <cols>
    <col min="1" max="1" width="8.140625" style="219" customWidth="1"/>
    <col min="2" max="2" width="39.7109375" style="206" customWidth="1"/>
    <col min="3" max="3" width="10.421875" style="220" customWidth="1"/>
    <col min="4" max="4" width="6.8515625" style="219" customWidth="1"/>
    <col min="5" max="5" width="10.00390625" style="220" customWidth="1"/>
    <col min="6" max="6" width="13.28125" style="220" customWidth="1"/>
    <col min="7" max="7" width="10.57421875" style="220" customWidth="1"/>
    <col min="8" max="8" width="11.7109375" style="220" customWidth="1"/>
    <col min="9" max="9" width="13.00390625" style="220" customWidth="1"/>
    <col min="10" max="10" width="9.140625" style="206" customWidth="1"/>
    <col min="11" max="11" width="20.421875" style="206" customWidth="1"/>
    <col min="12" max="12" width="11.421875" style="206" bestFit="1" customWidth="1"/>
    <col min="13" max="16384" width="9.140625" style="206" customWidth="1"/>
  </cols>
  <sheetData>
    <row r="1" spans="1:9" ht="27.75">
      <c r="A1" s="317" t="s">
        <v>8</v>
      </c>
      <c r="B1" s="317"/>
      <c r="C1" s="317"/>
      <c r="D1" s="317"/>
      <c r="E1" s="317"/>
      <c r="F1" s="317"/>
      <c r="G1" s="317"/>
      <c r="H1" s="317"/>
      <c r="I1" s="317"/>
    </row>
    <row r="2" spans="1:9" ht="24">
      <c r="A2" s="318" t="str">
        <f>สรุป!A2</f>
        <v>โครงการปรับปรุงอาคารโรงเรียนสาธิต</v>
      </c>
      <c r="B2" s="318"/>
      <c r="C2" s="318"/>
      <c r="D2" s="318"/>
      <c r="E2" s="318"/>
      <c r="F2" s="318"/>
      <c r="G2" s="318"/>
      <c r="H2" s="318"/>
      <c r="I2" s="318"/>
    </row>
    <row r="3" spans="1:9" ht="24">
      <c r="A3" s="318" t="s">
        <v>9</v>
      </c>
      <c r="B3" s="318"/>
      <c r="C3" s="318"/>
      <c r="D3" s="318"/>
      <c r="E3" s="318"/>
      <c r="F3" s="318"/>
      <c r="G3" s="318"/>
      <c r="H3" s="318"/>
      <c r="I3" s="318"/>
    </row>
    <row r="4" spans="1:9" ht="24">
      <c r="A4" s="134" t="s">
        <v>0</v>
      </c>
      <c r="B4" s="134" t="s">
        <v>1</v>
      </c>
      <c r="C4" s="135" t="s">
        <v>10</v>
      </c>
      <c r="D4" s="134" t="s">
        <v>2</v>
      </c>
      <c r="E4" s="319" t="s">
        <v>3</v>
      </c>
      <c r="F4" s="320"/>
      <c r="G4" s="319" t="s">
        <v>4</v>
      </c>
      <c r="H4" s="320"/>
      <c r="I4" s="136" t="s">
        <v>5</v>
      </c>
    </row>
    <row r="5" spans="1:9" ht="21">
      <c r="A5" s="137"/>
      <c r="B5" s="137"/>
      <c r="C5" s="138"/>
      <c r="D5" s="137"/>
      <c r="E5" s="139" t="s">
        <v>6</v>
      </c>
      <c r="F5" s="139" t="s">
        <v>7</v>
      </c>
      <c r="G5" s="139" t="s">
        <v>6</v>
      </c>
      <c r="H5" s="139" t="s">
        <v>7</v>
      </c>
      <c r="I5" s="140"/>
    </row>
    <row r="6" spans="1:9" ht="21">
      <c r="A6" s="241">
        <v>4</v>
      </c>
      <c r="B6" s="242" t="s">
        <v>363</v>
      </c>
      <c r="C6" s="243"/>
      <c r="D6" s="241"/>
      <c r="E6" s="244"/>
      <c r="F6" s="244"/>
      <c r="G6" s="244"/>
      <c r="H6" s="244"/>
      <c r="I6" s="245"/>
    </row>
    <row r="7" spans="1:9" ht="21">
      <c r="A7" s="146">
        <v>4.1</v>
      </c>
      <c r="B7" s="168" t="s">
        <v>364</v>
      </c>
      <c r="C7" s="169"/>
      <c r="D7" s="170"/>
      <c r="E7" s="169"/>
      <c r="F7" s="171"/>
      <c r="G7" s="169"/>
      <c r="H7" s="171"/>
      <c r="I7" s="171"/>
    </row>
    <row r="8" spans="1:9" ht="21">
      <c r="A8" s="167" t="s">
        <v>365</v>
      </c>
      <c r="B8" s="168" t="s">
        <v>329</v>
      </c>
      <c r="C8" s="169"/>
      <c r="D8" s="170"/>
      <c r="E8" s="169"/>
      <c r="F8" s="171"/>
      <c r="G8" s="169"/>
      <c r="H8" s="171"/>
      <c r="I8" s="171"/>
    </row>
    <row r="9" spans="1:9" ht="42">
      <c r="A9" s="150" t="s">
        <v>366</v>
      </c>
      <c r="B9" s="166" t="s">
        <v>86</v>
      </c>
      <c r="C9" s="152"/>
      <c r="D9" s="153" t="s">
        <v>20</v>
      </c>
      <c r="E9" s="152"/>
      <c r="F9" s="149"/>
      <c r="G9" s="149"/>
      <c r="H9" s="149"/>
      <c r="I9" s="149"/>
    </row>
    <row r="10" spans="1:9" ht="21">
      <c r="A10" s="150" t="s">
        <v>367</v>
      </c>
      <c r="B10" s="166" t="s">
        <v>461</v>
      </c>
      <c r="C10" s="152"/>
      <c r="D10" s="153" t="s">
        <v>20</v>
      </c>
      <c r="E10" s="152"/>
      <c r="F10" s="149"/>
      <c r="G10" s="149"/>
      <c r="H10" s="149"/>
      <c r="I10" s="149"/>
    </row>
    <row r="11" spans="1:9" ht="24.75" customHeight="1">
      <c r="A11" s="150" t="s">
        <v>368</v>
      </c>
      <c r="B11" s="166" t="s">
        <v>149</v>
      </c>
      <c r="C11" s="152"/>
      <c r="D11" s="153" t="s">
        <v>19</v>
      </c>
      <c r="E11" s="152"/>
      <c r="F11" s="149"/>
      <c r="G11" s="149"/>
      <c r="H11" s="149"/>
      <c r="I11" s="149"/>
    </row>
    <row r="12" spans="1:9" ht="21">
      <c r="A12" s="150" t="s">
        <v>369</v>
      </c>
      <c r="B12" s="166" t="s">
        <v>150</v>
      </c>
      <c r="C12" s="152"/>
      <c r="D12" s="153" t="s">
        <v>19</v>
      </c>
      <c r="E12" s="152"/>
      <c r="F12" s="149"/>
      <c r="G12" s="149"/>
      <c r="H12" s="149"/>
      <c r="I12" s="149"/>
    </row>
    <row r="13" spans="1:9" ht="21">
      <c r="A13" s="150" t="s">
        <v>370</v>
      </c>
      <c r="B13" s="166" t="s">
        <v>151</v>
      </c>
      <c r="C13" s="152"/>
      <c r="D13" s="153" t="s">
        <v>22</v>
      </c>
      <c r="E13" s="152"/>
      <c r="F13" s="149"/>
      <c r="G13" s="149"/>
      <c r="H13" s="149"/>
      <c r="I13" s="149"/>
    </row>
    <row r="14" spans="1:9" ht="40.5">
      <c r="A14" s="150" t="s">
        <v>371</v>
      </c>
      <c r="B14" s="211" t="s">
        <v>153</v>
      </c>
      <c r="C14" s="152"/>
      <c r="D14" s="153" t="s">
        <v>19</v>
      </c>
      <c r="E14" s="152"/>
      <c r="F14" s="149"/>
      <c r="G14" s="149"/>
      <c r="H14" s="149"/>
      <c r="I14" s="149"/>
    </row>
    <row r="15" spans="1:9" ht="40.5">
      <c r="A15" s="150" t="s">
        <v>372</v>
      </c>
      <c r="B15" s="211" t="s">
        <v>154</v>
      </c>
      <c r="C15" s="152"/>
      <c r="D15" s="153" t="s">
        <v>19</v>
      </c>
      <c r="E15" s="152"/>
      <c r="F15" s="149"/>
      <c r="G15" s="149"/>
      <c r="H15" s="149"/>
      <c r="I15" s="149"/>
    </row>
    <row r="16" spans="1:9" ht="40.5">
      <c r="A16" s="150" t="s">
        <v>372</v>
      </c>
      <c r="B16" s="211" t="s">
        <v>154</v>
      </c>
      <c r="C16" s="152"/>
      <c r="D16" s="153" t="s">
        <v>19</v>
      </c>
      <c r="E16" s="152"/>
      <c r="F16" s="149"/>
      <c r="G16" s="149"/>
      <c r="H16" s="149"/>
      <c r="I16" s="149"/>
    </row>
    <row r="17" spans="1:9" ht="62.25" customHeight="1">
      <c r="A17" s="150"/>
      <c r="B17" s="222" t="s">
        <v>477</v>
      </c>
      <c r="C17" s="152"/>
      <c r="D17" s="153" t="s">
        <v>19</v>
      </c>
      <c r="E17" s="152"/>
      <c r="F17" s="149"/>
      <c r="G17" s="149"/>
      <c r="H17" s="149"/>
      <c r="I17" s="149"/>
    </row>
    <row r="18" spans="1:9" ht="42">
      <c r="A18" s="150" t="s">
        <v>373</v>
      </c>
      <c r="B18" s="166" t="s">
        <v>229</v>
      </c>
      <c r="C18" s="152"/>
      <c r="D18" s="153" t="s">
        <v>19</v>
      </c>
      <c r="E18" s="152"/>
      <c r="F18" s="149"/>
      <c r="G18" s="149"/>
      <c r="H18" s="149"/>
      <c r="I18" s="149"/>
    </row>
    <row r="19" spans="1:9" ht="21">
      <c r="A19" s="150" t="s">
        <v>374</v>
      </c>
      <c r="B19" s="172" t="s">
        <v>82</v>
      </c>
      <c r="C19" s="152"/>
      <c r="D19" s="153" t="s">
        <v>19</v>
      </c>
      <c r="E19" s="152"/>
      <c r="F19" s="149"/>
      <c r="G19" s="152"/>
      <c r="H19" s="149"/>
      <c r="I19" s="149"/>
    </row>
    <row r="20" spans="1:9" ht="42">
      <c r="A20" s="150" t="s">
        <v>375</v>
      </c>
      <c r="B20" s="173" t="s">
        <v>473</v>
      </c>
      <c r="C20" s="152"/>
      <c r="D20" s="153" t="s">
        <v>112</v>
      </c>
      <c r="E20" s="152"/>
      <c r="F20" s="149"/>
      <c r="G20" s="152"/>
      <c r="H20" s="149"/>
      <c r="I20" s="149"/>
    </row>
    <row r="21" spans="1:9" ht="63">
      <c r="A21" s="150" t="s">
        <v>376</v>
      </c>
      <c r="B21" s="173" t="s">
        <v>231</v>
      </c>
      <c r="C21" s="152"/>
      <c r="D21" s="153" t="s">
        <v>112</v>
      </c>
      <c r="E21" s="152"/>
      <c r="F21" s="149"/>
      <c r="G21" s="152"/>
      <c r="H21" s="149"/>
      <c r="I21" s="149"/>
    </row>
    <row r="22" spans="1:9" ht="42">
      <c r="A22" s="150"/>
      <c r="B22" s="223" t="s">
        <v>475</v>
      </c>
      <c r="C22" s="152"/>
      <c r="D22" s="153" t="s">
        <v>112</v>
      </c>
      <c r="E22" s="152"/>
      <c r="F22" s="149"/>
      <c r="G22" s="152"/>
      <c r="H22" s="149"/>
      <c r="I22" s="149"/>
    </row>
    <row r="23" spans="1:9" ht="63">
      <c r="A23" s="150" t="s">
        <v>377</v>
      </c>
      <c r="B23" s="173" t="s">
        <v>189</v>
      </c>
      <c r="C23" s="152"/>
      <c r="D23" s="153" t="s">
        <v>112</v>
      </c>
      <c r="E23" s="152"/>
      <c r="F23" s="149"/>
      <c r="G23" s="152"/>
      <c r="H23" s="149"/>
      <c r="I23" s="149"/>
    </row>
    <row r="24" spans="1:9" ht="63">
      <c r="A24" s="150" t="s">
        <v>378</v>
      </c>
      <c r="B24" s="173" t="s">
        <v>188</v>
      </c>
      <c r="C24" s="152"/>
      <c r="D24" s="153" t="s">
        <v>112</v>
      </c>
      <c r="E24" s="152"/>
      <c r="F24" s="149"/>
      <c r="G24" s="152"/>
      <c r="H24" s="149"/>
      <c r="I24" s="149"/>
    </row>
    <row r="25" spans="1:9" ht="84">
      <c r="A25" s="150" t="s">
        <v>379</v>
      </c>
      <c r="B25" s="173" t="s">
        <v>232</v>
      </c>
      <c r="C25" s="152"/>
      <c r="D25" s="153" t="s">
        <v>22</v>
      </c>
      <c r="E25" s="152"/>
      <c r="F25" s="149"/>
      <c r="G25" s="152"/>
      <c r="H25" s="149"/>
      <c r="I25" s="149"/>
    </row>
    <row r="26" spans="1:9" ht="40.5">
      <c r="A26" s="150" t="s">
        <v>380</v>
      </c>
      <c r="B26" s="216" t="s">
        <v>474</v>
      </c>
      <c r="C26" s="152"/>
      <c r="D26" s="153" t="s">
        <v>112</v>
      </c>
      <c r="E26" s="152"/>
      <c r="F26" s="149"/>
      <c r="G26" s="152"/>
      <c r="H26" s="149"/>
      <c r="I26" s="149"/>
    </row>
    <row r="27" spans="1:9" ht="42">
      <c r="A27" s="150" t="s">
        <v>381</v>
      </c>
      <c r="B27" s="173" t="s">
        <v>233</v>
      </c>
      <c r="C27" s="152"/>
      <c r="D27" s="153" t="s">
        <v>112</v>
      </c>
      <c r="E27" s="152"/>
      <c r="F27" s="149"/>
      <c r="G27" s="152"/>
      <c r="H27" s="149"/>
      <c r="I27" s="149"/>
    </row>
    <row r="28" spans="1:9" ht="21">
      <c r="A28" s="150" t="s">
        <v>382</v>
      </c>
      <c r="B28" s="172" t="s">
        <v>172</v>
      </c>
      <c r="C28" s="152"/>
      <c r="D28" s="153" t="s">
        <v>166</v>
      </c>
      <c r="E28" s="152"/>
      <c r="F28" s="149"/>
      <c r="G28" s="152"/>
      <c r="H28" s="149"/>
      <c r="I28" s="149"/>
    </row>
    <row r="29" spans="1:9" ht="21">
      <c r="A29" s="150" t="s">
        <v>383</v>
      </c>
      <c r="B29" s="172" t="s">
        <v>171</v>
      </c>
      <c r="C29" s="152"/>
      <c r="D29" s="153" t="s">
        <v>166</v>
      </c>
      <c r="E29" s="152"/>
      <c r="F29" s="149"/>
      <c r="G29" s="152"/>
      <c r="H29" s="149"/>
      <c r="I29" s="149"/>
    </row>
    <row r="30" spans="1:9" ht="40.5">
      <c r="A30" s="150" t="s">
        <v>384</v>
      </c>
      <c r="B30" s="216" t="s">
        <v>338</v>
      </c>
      <c r="C30" s="152"/>
      <c r="D30" s="153" t="s">
        <v>112</v>
      </c>
      <c r="E30" s="152"/>
      <c r="F30" s="149"/>
      <c r="G30" s="152"/>
      <c r="H30" s="149"/>
      <c r="I30" s="149"/>
    </row>
    <row r="31" spans="1:9" ht="21">
      <c r="A31" s="150" t="s">
        <v>385</v>
      </c>
      <c r="B31" s="172" t="s">
        <v>167</v>
      </c>
      <c r="C31" s="152"/>
      <c r="D31" s="153" t="s">
        <v>112</v>
      </c>
      <c r="E31" s="152"/>
      <c r="F31" s="149"/>
      <c r="G31" s="152"/>
      <c r="H31" s="149"/>
      <c r="I31" s="149"/>
    </row>
    <row r="32" spans="1:9" ht="21">
      <c r="A32" s="150" t="s">
        <v>386</v>
      </c>
      <c r="B32" s="172" t="s">
        <v>170</v>
      </c>
      <c r="C32" s="152"/>
      <c r="D32" s="153" t="s">
        <v>112</v>
      </c>
      <c r="E32" s="152"/>
      <c r="F32" s="149"/>
      <c r="G32" s="152"/>
      <c r="H32" s="149"/>
      <c r="I32" s="149"/>
    </row>
    <row r="33" spans="1:9" ht="40.5">
      <c r="A33" s="150" t="s">
        <v>387</v>
      </c>
      <c r="B33" s="211" t="s">
        <v>234</v>
      </c>
      <c r="C33" s="152"/>
      <c r="D33" s="153" t="s">
        <v>112</v>
      </c>
      <c r="E33" s="152"/>
      <c r="F33" s="149"/>
      <c r="G33" s="152"/>
      <c r="H33" s="149"/>
      <c r="I33" s="149"/>
    </row>
    <row r="34" spans="1:9" ht="40.5">
      <c r="A34" s="150" t="s">
        <v>388</v>
      </c>
      <c r="B34" s="211" t="s">
        <v>235</v>
      </c>
      <c r="C34" s="152"/>
      <c r="D34" s="153" t="s">
        <v>112</v>
      </c>
      <c r="E34" s="152"/>
      <c r="F34" s="149"/>
      <c r="G34" s="152"/>
      <c r="H34" s="149"/>
      <c r="I34" s="149"/>
    </row>
    <row r="35" spans="1:9" ht="42">
      <c r="A35" s="150" t="s">
        <v>389</v>
      </c>
      <c r="B35" s="173" t="s">
        <v>460</v>
      </c>
      <c r="C35" s="152"/>
      <c r="D35" s="153" t="s">
        <v>112</v>
      </c>
      <c r="E35" s="152"/>
      <c r="F35" s="149"/>
      <c r="G35" s="152"/>
      <c r="H35" s="149"/>
      <c r="I35" s="149"/>
    </row>
    <row r="36" spans="1:9" ht="42">
      <c r="A36" s="150" t="s">
        <v>390</v>
      </c>
      <c r="B36" s="173" t="s">
        <v>228</v>
      </c>
      <c r="C36" s="152"/>
      <c r="D36" s="153" t="s">
        <v>112</v>
      </c>
      <c r="E36" s="152"/>
      <c r="F36" s="149"/>
      <c r="G36" s="152"/>
      <c r="H36" s="149"/>
      <c r="I36" s="149"/>
    </row>
    <row r="37" spans="1:9" ht="42">
      <c r="A37" s="150" t="s">
        <v>391</v>
      </c>
      <c r="B37" s="173" t="s">
        <v>227</v>
      </c>
      <c r="C37" s="152"/>
      <c r="D37" s="153" t="s">
        <v>112</v>
      </c>
      <c r="E37" s="152"/>
      <c r="F37" s="149"/>
      <c r="G37" s="152"/>
      <c r="H37" s="149"/>
      <c r="I37" s="149"/>
    </row>
    <row r="38" spans="1:9" ht="21">
      <c r="A38" s="150" t="s">
        <v>392</v>
      </c>
      <c r="B38" s="172" t="s">
        <v>185</v>
      </c>
      <c r="C38" s="152"/>
      <c r="D38" s="153" t="s">
        <v>112</v>
      </c>
      <c r="E38" s="152"/>
      <c r="F38" s="149"/>
      <c r="G38" s="152"/>
      <c r="H38" s="149"/>
      <c r="I38" s="149"/>
    </row>
    <row r="39" spans="1:9" ht="21">
      <c r="A39" s="150" t="s">
        <v>393</v>
      </c>
      <c r="B39" s="172" t="s">
        <v>186</v>
      </c>
      <c r="C39" s="152"/>
      <c r="D39" s="153" t="s">
        <v>112</v>
      </c>
      <c r="E39" s="152"/>
      <c r="F39" s="149"/>
      <c r="G39" s="152"/>
      <c r="H39" s="149"/>
      <c r="I39" s="149"/>
    </row>
    <row r="40" spans="1:9" ht="21">
      <c r="A40" s="150" t="s">
        <v>394</v>
      </c>
      <c r="B40" s="172" t="s">
        <v>187</v>
      </c>
      <c r="C40" s="152"/>
      <c r="D40" s="153" t="s">
        <v>107</v>
      </c>
      <c r="E40" s="152"/>
      <c r="F40" s="149"/>
      <c r="G40" s="152"/>
      <c r="H40" s="149"/>
      <c r="I40" s="149"/>
    </row>
    <row r="41" spans="1:9" ht="21">
      <c r="A41" s="150" t="s">
        <v>395</v>
      </c>
      <c r="B41" s="172" t="s">
        <v>169</v>
      </c>
      <c r="C41" s="152"/>
      <c r="D41" s="153" t="s">
        <v>22</v>
      </c>
      <c r="E41" s="152"/>
      <c r="F41" s="149"/>
      <c r="G41" s="152"/>
      <c r="H41" s="149"/>
      <c r="I41" s="149"/>
    </row>
    <row r="42" spans="1:9" ht="21">
      <c r="A42" s="150" t="s">
        <v>396</v>
      </c>
      <c r="B42" s="194" t="s">
        <v>128</v>
      </c>
      <c r="C42" s="157"/>
      <c r="D42" s="195" t="s">
        <v>112</v>
      </c>
      <c r="E42" s="157"/>
      <c r="F42" s="196"/>
      <c r="G42" s="196"/>
      <c r="H42" s="196"/>
      <c r="I42" s="196"/>
    </row>
    <row r="43" spans="1:9" ht="21">
      <c r="A43" s="150" t="s">
        <v>397</v>
      </c>
      <c r="B43" s="197" t="s">
        <v>116</v>
      </c>
      <c r="C43" s="157"/>
      <c r="D43" s="195" t="s">
        <v>112</v>
      </c>
      <c r="E43" s="157"/>
      <c r="F43" s="196"/>
      <c r="G43" s="157"/>
      <c r="H43" s="196"/>
      <c r="I43" s="196"/>
    </row>
    <row r="44" spans="1:9" ht="21">
      <c r="A44" s="150" t="s">
        <v>398</v>
      </c>
      <c r="B44" s="197" t="s">
        <v>117</v>
      </c>
      <c r="C44" s="157"/>
      <c r="D44" s="195" t="s">
        <v>112</v>
      </c>
      <c r="E44" s="157"/>
      <c r="F44" s="196"/>
      <c r="G44" s="157"/>
      <c r="H44" s="196"/>
      <c r="I44" s="196"/>
    </row>
    <row r="45" spans="1:9" ht="21">
      <c r="A45" s="150" t="s">
        <v>399</v>
      </c>
      <c r="B45" s="197" t="s">
        <v>129</v>
      </c>
      <c r="C45" s="157"/>
      <c r="D45" s="195" t="s">
        <v>112</v>
      </c>
      <c r="E45" s="157"/>
      <c r="F45" s="196"/>
      <c r="G45" s="157"/>
      <c r="H45" s="196"/>
      <c r="I45" s="196"/>
    </row>
    <row r="46" spans="1:9" ht="21">
      <c r="A46" s="150" t="s">
        <v>465</v>
      </c>
      <c r="B46" s="198" t="s">
        <v>123</v>
      </c>
      <c r="C46" s="157"/>
      <c r="D46" s="195" t="s">
        <v>121</v>
      </c>
      <c r="E46" s="157"/>
      <c r="F46" s="196"/>
      <c r="G46" s="157"/>
      <c r="H46" s="196"/>
      <c r="I46" s="196"/>
    </row>
    <row r="47" spans="1:9" ht="21">
      <c r="A47" s="150" t="s">
        <v>466</v>
      </c>
      <c r="B47" s="199" t="s">
        <v>124</v>
      </c>
      <c r="C47" s="157"/>
      <c r="D47" s="158" t="s">
        <v>21</v>
      </c>
      <c r="E47" s="157"/>
      <c r="F47" s="196"/>
      <c r="G47" s="157"/>
      <c r="H47" s="196"/>
      <c r="I47" s="196"/>
    </row>
    <row r="48" spans="1:9" ht="49.5" customHeight="1">
      <c r="A48" s="150" t="s">
        <v>467</v>
      </c>
      <c r="B48" s="199" t="s">
        <v>134</v>
      </c>
      <c r="C48" s="157"/>
      <c r="D48" s="158" t="s">
        <v>112</v>
      </c>
      <c r="E48" s="157"/>
      <c r="F48" s="196"/>
      <c r="G48" s="157"/>
      <c r="H48" s="196"/>
      <c r="I48" s="196"/>
    </row>
    <row r="49" spans="1:9" ht="21">
      <c r="A49" s="150" t="s">
        <v>476</v>
      </c>
      <c r="B49" s="200" t="s">
        <v>136</v>
      </c>
      <c r="C49" s="157"/>
      <c r="D49" s="195" t="s">
        <v>20</v>
      </c>
      <c r="E49" s="157"/>
      <c r="F49" s="196"/>
      <c r="G49" s="157"/>
      <c r="H49" s="196"/>
      <c r="I49" s="196"/>
    </row>
    <row r="50" spans="1:9" ht="21">
      <c r="A50" s="246"/>
      <c r="B50" s="247" t="s">
        <v>330</v>
      </c>
      <c r="C50" s="248"/>
      <c r="D50" s="249"/>
      <c r="E50" s="250"/>
      <c r="F50" s="250"/>
      <c r="G50" s="250"/>
      <c r="H50" s="250"/>
      <c r="I50" s="250"/>
    </row>
    <row r="51" spans="1:9" ht="21">
      <c r="A51" s="167" t="s">
        <v>365</v>
      </c>
      <c r="B51" s="168" t="s">
        <v>400</v>
      </c>
      <c r="C51" s="169"/>
      <c r="D51" s="170"/>
      <c r="E51" s="169"/>
      <c r="F51" s="171"/>
      <c r="G51" s="169"/>
      <c r="H51" s="171"/>
      <c r="I51" s="171"/>
    </row>
    <row r="52" spans="1:9" ht="21">
      <c r="A52" s="150" t="s">
        <v>366</v>
      </c>
      <c r="B52" s="175" t="s">
        <v>402</v>
      </c>
      <c r="C52" s="152"/>
      <c r="D52" s="155" t="s">
        <v>19</v>
      </c>
      <c r="E52" s="152"/>
      <c r="F52" s="152"/>
      <c r="G52" s="152"/>
      <c r="H52" s="152"/>
      <c r="I52" s="152"/>
    </row>
    <row r="53" spans="1:9" ht="21">
      <c r="A53" s="150"/>
      <c r="B53" s="175"/>
      <c r="C53" s="152"/>
      <c r="D53" s="155"/>
      <c r="E53" s="152"/>
      <c r="F53" s="152"/>
      <c r="G53" s="152"/>
      <c r="H53" s="152"/>
      <c r="I53" s="152"/>
    </row>
    <row r="54" spans="1:9" ht="21">
      <c r="A54" s="150"/>
      <c r="B54" s="175"/>
      <c r="C54" s="149"/>
      <c r="D54" s="155"/>
      <c r="E54" s="149"/>
      <c r="F54" s="149"/>
      <c r="G54" s="149"/>
      <c r="H54" s="149"/>
      <c r="I54" s="149"/>
    </row>
    <row r="55" spans="1:9" ht="21">
      <c r="A55" s="246"/>
      <c r="B55" s="251" t="s">
        <v>401</v>
      </c>
      <c r="C55" s="252"/>
      <c r="D55" s="253"/>
      <c r="E55" s="252"/>
      <c r="F55" s="250"/>
      <c r="G55" s="250"/>
      <c r="H55" s="250"/>
      <c r="I55" s="250"/>
    </row>
    <row r="56" spans="1:9" ht="21">
      <c r="A56" s="254"/>
      <c r="B56" s="255" t="s">
        <v>481</v>
      </c>
      <c r="C56" s="256"/>
      <c r="D56" s="257"/>
      <c r="E56" s="258"/>
      <c r="F56" s="258"/>
      <c r="G56" s="258"/>
      <c r="H56" s="258"/>
      <c r="I56" s="258"/>
    </row>
  </sheetData>
  <sheetProtection/>
  <mergeCells count="5">
    <mergeCell ref="A1:I1"/>
    <mergeCell ref="A2:I2"/>
    <mergeCell ref="A3:I3"/>
    <mergeCell ref="E4:F4"/>
    <mergeCell ref="G4:H4"/>
  </mergeCells>
  <printOptions/>
  <pageMargins left="0.2755905511811024" right="0.11811023622047245" top="0.5905511811023623" bottom="0.5905511811023623" header="0.3937007874015748" footer="0.5118110236220472"/>
  <pageSetup horizontalDpi="600" verticalDpi="600" orientation="portrait" paperSize="9" scale="82" r:id="rId2"/>
  <headerFooter alignWithMargins="0">
    <oddHeader>&amp;R&amp;"TH SarabunPSK,ธรรมดา"&amp;12หน้าที่ 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1:Z114"/>
  <sheetViews>
    <sheetView showGridLines="0" showRowColHeaders="0" view="pageBreakPreview" zoomScaleSheetLayoutView="100" zoomScalePageLayoutView="0" workbookViewId="0" topLeftCell="A10">
      <selection activeCell="C29" sqref="C29"/>
    </sheetView>
  </sheetViews>
  <sheetFormatPr defaultColWidth="9.140625" defaultRowHeight="12.75"/>
  <cols>
    <col min="1" max="1" width="9.140625" style="56" customWidth="1"/>
    <col min="2" max="2" width="7.8515625" style="56" customWidth="1"/>
    <col min="3" max="3" width="14.7109375" style="56" customWidth="1"/>
    <col min="4" max="7" width="11.28125" style="56" customWidth="1"/>
    <col min="8" max="9" width="12.28125" style="56" customWidth="1"/>
    <col min="10" max="11" width="7.7109375" style="56" customWidth="1"/>
    <col min="12" max="16384" width="9.140625" style="56" customWidth="1"/>
  </cols>
  <sheetData>
    <row r="1" spans="2:11" ht="26.25">
      <c r="B1" s="321" t="s">
        <v>45</v>
      </c>
      <c r="C1" s="321"/>
      <c r="D1" s="321"/>
      <c r="E1" s="321"/>
      <c r="F1" s="321"/>
      <c r="G1" s="321"/>
      <c r="H1" s="321"/>
      <c r="I1" s="321"/>
      <c r="J1" s="321"/>
      <c r="K1" s="321"/>
    </row>
    <row r="2" spans="2:11" ht="23.25">
      <c r="B2" s="322" t="str">
        <f>สรุปวัสดุ!A2</f>
        <v>โครงการปรับปรุงอาคารโรงเรียนสาธิต</v>
      </c>
      <c r="C2" s="322"/>
      <c r="D2" s="322"/>
      <c r="E2" s="322"/>
      <c r="F2" s="322"/>
      <c r="G2" s="322"/>
      <c r="H2" s="322"/>
      <c r="I2" s="322"/>
      <c r="J2" s="322"/>
      <c r="K2" s="322"/>
    </row>
    <row r="3" spans="2:11" ht="23.25">
      <c r="B3" s="322" t="str">
        <f>'[4]สรุป'!A3</f>
        <v>มหาวิทยาลัยราชภัฏอุตรดิตถ์</v>
      </c>
      <c r="C3" s="322"/>
      <c r="D3" s="322"/>
      <c r="E3" s="322"/>
      <c r="F3" s="322"/>
      <c r="G3" s="322"/>
      <c r="H3" s="322"/>
      <c r="I3" s="322"/>
      <c r="J3" s="322"/>
      <c r="K3" s="322"/>
    </row>
    <row r="4" spans="2:11" ht="15" customHeight="1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1" ht="16.5" customHeight="1">
      <c r="B5" s="323" t="s">
        <v>46</v>
      </c>
      <c r="C5" s="324"/>
      <c r="D5" s="324"/>
      <c r="E5" s="58">
        <f>SUM(สรุป!F8)/1000000</f>
        <v>0</v>
      </c>
      <c r="F5" s="59" t="s">
        <v>47</v>
      </c>
      <c r="G5" s="60"/>
      <c r="H5" s="60"/>
      <c r="I5" s="60"/>
      <c r="J5" s="61"/>
      <c r="K5" s="62"/>
    </row>
    <row r="6" spans="2:11" ht="18" customHeight="1">
      <c r="B6" s="63"/>
      <c r="C6" s="64" t="s">
        <v>48</v>
      </c>
      <c r="D6" s="64"/>
      <c r="E6" s="64">
        <f>SUM(E41)</f>
        <v>0</v>
      </c>
      <c r="F6" s="65" t="s">
        <v>49</v>
      </c>
      <c r="G6" s="64" t="s">
        <v>50</v>
      </c>
      <c r="H6" s="66"/>
      <c r="I6" s="64"/>
      <c r="J6" s="64">
        <f>SUM(J41)</f>
        <v>5</v>
      </c>
      <c r="K6" s="67" t="s">
        <v>51</v>
      </c>
    </row>
    <row r="7" spans="2:11" ht="21" customHeight="1">
      <c r="B7" s="68"/>
      <c r="C7" s="69" t="s">
        <v>52</v>
      </c>
      <c r="D7" s="69"/>
      <c r="E7" s="69">
        <f>SUM(E42)</f>
        <v>0</v>
      </c>
      <c r="F7" s="70" t="s">
        <v>49</v>
      </c>
      <c r="G7" s="71" t="s">
        <v>53</v>
      </c>
      <c r="H7" s="69"/>
      <c r="I7" s="69"/>
      <c r="J7" s="69">
        <f>SUM(J42)</f>
        <v>7</v>
      </c>
      <c r="K7" s="72" t="s">
        <v>49</v>
      </c>
    </row>
    <row r="8" spans="2:11" ht="20.25" customHeight="1">
      <c r="B8" s="325" t="s">
        <v>54</v>
      </c>
      <c r="C8" s="326"/>
      <c r="D8" s="325" t="s">
        <v>55</v>
      </c>
      <c r="E8" s="327"/>
      <c r="F8" s="327"/>
      <c r="G8" s="328"/>
      <c r="H8" s="73" t="s">
        <v>56</v>
      </c>
      <c r="I8" s="75" t="s">
        <v>57</v>
      </c>
      <c r="J8" s="325" t="s">
        <v>58</v>
      </c>
      <c r="K8" s="328"/>
    </row>
    <row r="9" spans="2:11" ht="21.75" customHeight="1">
      <c r="B9" s="329" t="s">
        <v>47</v>
      </c>
      <c r="C9" s="333"/>
      <c r="D9" s="334" t="s">
        <v>49</v>
      </c>
      <c r="E9" s="335"/>
      <c r="F9" s="335"/>
      <c r="G9" s="336"/>
      <c r="H9" s="76" t="s">
        <v>59</v>
      </c>
      <c r="I9" s="77" t="s">
        <v>60</v>
      </c>
      <c r="J9" s="329"/>
      <c r="K9" s="330"/>
    </row>
    <row r="10" spans="2:11" ht="21.75" customHeight="1">
      <c r="B10" s="329"/>
      <c r="C10" s="333"/>
      <c r="D10" s="75" t="s">
        <v>61</v>
      </c>
      <c r="E10" s="74" t="s">
        <v>61</v>
      </c>
      <c r="F10" s="75" t="s">
        <v>61</v>
      </c>
      <c r="G10" s="75" t="s">
        <v>7</v>
      </c>
      <c r="H10" s="78"/>
      <c r="I10" s="79"/>
      <c r="J10" s="329"/>
      <c r="K10" s="330"/>
    </row>
    <row r="11" spans="2:11" ht="20.25" customHeight="1">
      <c r="B11" s="331"/>
      <c r="C11" s="337"/>
      <c r="D11" s="81" t="s">
        <v>62</v>
      </c>
      <c r="E11" s="82" t="s">
        <v>63</v>
      </c>
      <c r="F11" s="81" t="s">
        <v>64</v>
      </c>
      <c r="G11" s="81" t="s">
        <v>65</v>
      </c>
      <c r="H11" s="80"/>
      <c r="I11" s="83"/>
      <c r="J11" s="331"/>
      <c r="K11" s="332"/>
    </row>
    <row r="12" spans="2:11" ht="19.5" customHeight="1">
      <c r="B12" s="84" t="s">
        <v>66</v>
      </c>
      <c r="C12" s="84">
        <f>(IF(OR(E5=C47,E5&lt;C47),E5,(IF(AND(E5&gt;C47,(OR(E5&lt;C69,E5=C69))),VLOOKUP(E5,C47:F69,1),E5))))</f>
        <v>0</v>
      </c>
      <c r="D12" s="85">
        <f>(IF(OR(E5=C47,E5&lt;C47),D47,(IF(AND(E5&gt;C47,(OR(E5&lt;C69,E5=C69))),VLOOKUP(E5,C47:F69,2),D70))))</f>
        <v>15.6878</v>
      </c>
      <c r="E12" s="86">
        <f>(IF(OR(E5=C47,E5&lt;C47),E47,(IF(AND(E5&gt;C47,(OR(E5&lt;C69,E5=C69))),VLOOKUP(E5,C47:F69,3),E70))))</f>
        <v>0.8333</v>
      </c>
      <c r="F12" s="85">
        <f>(IF(OR(E5=C47,E5&lt;C47),F47,(IF(AND(E5&gt;C47,(OR(E5&lt;C69,E5=C69))),VLOOKUP(E5,C47:F69,4),F70))))</f>
        <v>5.5</v>
      </c>
      <c r="G12" s="85">
        <f>(D12+E12+F12)</f>
        <v>22.0211</v>
      </c>
      <c r="H12" s="85">
        <f>1+(G12/100)</f>
        <v>1.220211</v>
      </c>
      <c r="I12" s="85">
        <f>1+($J$42/100)</f>
        <v>1.07</v>
      </c>
      <c r="J12" s="338">
        <f>(H12*I12)</f>
        <v>1.30562577</v>
      </c>
      <c r="K12" s="338"/>
    </row>
    <row r="13" spans="2:11" ht="20.25" customHeight="1">
      <c r="B13" s="84" t="s">
        <v>67</v>
      </c>
      <c r="C13" s="84">
        <f ca="1">(IF(OR(E5=C47,E5&lt;C47),E5,(IF(AND(E5&gt;C47,(OR(E5&lt;C69,E5=C69))),(IF(VLOOKUP(E5,C47:F69,1)=E5,E5,OFFSET(C47:C69,MATCH(C12,C47:C69),0,1,1))),E5))))</f>
        <v>0</v>
      </c>
      <c r="D13" s="85">
        <f ca="1">(IF(OR(E5=C47,E5&lt;C47),D12,(IF(AND(E5&gt;C47,(OR(E5&lt;C69,E5=C69))),(IF(VLOOKUP(E5,C47:F69,1)=E5,D12,OFFSET(C47:C69,MATCH(C12,C47:C69),1,1,1))),D12))))</f>
        <v>15.6878</v>
      </c>
      <c r="E13" s="86">
        <f ca="1">(IF(OR(E5=C47,E5&lt;C47),E12,(IF(AND(E5&gt;C47,(OR(E5&lt;C69,E5=C69))),(IF(VLOOKUP(E5,C47:F69,1)=E5,E12,OFFSET(C47:C69,MATCH(C12,C47:C69),2,1,1))),E12))))</f>
        <v>0.8333</v>
      </c>
      <c r="F13" s="85">
        <f ca="1">(IF(OR(E5=C47,E5&lt;C47),F12,(IF(AND(E5&gt;C47,(OR(E5&lt;C69,E5=C69))),(IF(VLOOKUP(E5,C47:F69,1)=E5,F12,OFFSET(C47:C69,MATCH(C12,C47:C69),3,1,1))),F12))))</f>
        <v>5.5</v>
      </c>
      <c r="G13" s="85">
        <f>(D13+E13+F13)</f>
        <v>22.0211</v>
      </c>
      <c r="H13" s="85">
        <f>1+(G13/100)</f>
        <v>1.220211</v>
      </c>
      <c r="I13" s="85">
        <f>1+($J$42/100)</f>
        <v>1.07</v>
      </c>
      <c r="J13" s="339">
        <f>(H13*I13)</f>
        <v>1.30562577</v>
      </c>
      <c r="K13" s="340"/>
    </row>
    <row r="14" spans="2:11" ht="17.25" customHeight="1">
      <c r="B14" s="87" t="s">
        <v>68</v>
      </c>
      <c r="C14" s="88">
        <f>SUM(E5)</f>
        <v>0</v>
      </c>
      <c r="D14" s="89">
        <f>IF(C12=C13,D13,(D13-(((C13-C14)*(D13-D12))/(C13-C12))))</f>
        <v>15.6878</v>
      </c>
      <c r="E14" s="89">
        <f>IF(C12=C13,E13,(E13-(((C13-C14)*(E13-E12))/(C13-C12))))</f>
        <v>0.8333</v>
      </c>
      <c r="F14" s="89">
        <f>IF(C12=C13,F13,(F13-(((C13-C14)*(F13-F12))/(C13-C12))))</f>
        <v>5.5</v>
      </c>
      <c r="G14" s="89">
        <f>SUM(D14:F14)</f>
        <v>22.0211</v>
      </c>
      <c r="H14" s="89">
        <f>1+(G14/100)</f>
        <v>1.220211</v>
      </c>
      <c r="I14" s="89">
        <f>1+($J$42/100)</f>
        <v>1.07</v>
      </c>
      <c r="J14" s="341">
        <f>(H14*I14)</f>
        <v>1.30562577</v>
      </c>
      <c r="K14" s="342"/>
    </row>
    <row r="15" spans="2:12" ht="18.75" customHeight="1">
      <c r="B15" s="90"/>
      <c r="C15" s="91"/>
      <c r="D15" s="92"/>
      <c r="E15" s="92"/>
      <c r="F15" s="92"/>
      <c r="G15" s="92"/>
      <c r="H15" s="92"/>
      <c r="I15" s="92"/>
      <c r="J15" s="92"/>
      <c r="K15" s="92"/>
      <c r="L15" s="93"/>
    </row>
    <row r="16" spans="2:12" ht="20.25" customHeight="1">
      <c r="B16" s="90"/>
      <c r="C16" s="94"/>
      <c r="D16" s="95"/>
      <c r="E16" s="95"/>
      <c r="F16" s="95"/>
      <c r="G16" s="95"/>
      <c r="H16" s="95"/>
      <c r="I16" s="95"/>
      <c r="J16" s="343">
        <f>IF(IF(C12=C13,J13,(J13-(((C13-C14)*(J13-J12))/(C13-C12))))=J14,"","Try again")</f>
      </c>
      <c r="K16" s="343"/>
      <c r="L16" s="93"/>
    </row>
    <row r="17" spans="2:11" ht="18.75" customHeight="1">
      <c r="B17" s="90"/>
      <c r="C17" s="96" t="s">
        <v>69</v>
      </c>
      <c r="D17" s="95"/>
      <c r="E17" s="95"/>
      <c r="F17" s="95"/>
      <c r="G17" s="95"/>
      <c r="H17" s="97">
        <f>SUM(E5)*1000000</f>
        <v>0</v>
      </c>
      <c r="I17" s="92" t="s">
        <v>30</v>
      </c>
      <c r="J17" s="95"/>
      <c r="K17" s="95"/>
    </row>
    <row r="18" spans="2:11" ht="19.5" customHeight="1">
      <c r="B18" s="90"/>
      <c r="C18" s="98" t="s">
        <v>70</v>
      </c>
      <c r="D18" s="99" t="s">
        <v>71</v>
      </c>
      <c r="E18" s="100"/>
      <c r="F18" s="100"/>
      <c r="G18" s="100"/>
      <c r="H18" s="101">
        <f>SUM(D14)</f>
        <v>15.6878</v>
      </c>
      <c r="I18" s="102" t="s">
        <v>49</v>
      </c>
      <c r="J18" s="100"/>
      <c r="K18" s="95"/>
    </row>
    <row r="19" spans="2:11" ht="19.5" customHeight="1">
      <c r="B19" s="90"/>
      <c r="C19" s="98" t="s">
        <v>70</v>
      </c>
      <c r="D19" s="99" t="s">
        <v>72</v>
      </c>
      <c r="E19" s="100"/>
      <c r="F19" s="100"/>
      <c r="G19" s="100"/>
      <c r="H19" s="101">
        <f>SUM(E14)</f>
        <v>0.8333</v>
      </c>
      <c r="I19" s="102" t="s">
        <v>49</v>
      </c>
      <c r="J19" s="100"/>
      <c r="K19" s="95"/>
    </row>
    <row r="20" spans="2:11" ht="20.25" customHeight="1">
      <c r="B20" s="90"/>
      <c r="C20" s="98" t="s">
        <v>70</v>
      </c>
      <c r="D20" s="99" t="s">
        <v>73</v>
      </c>
      <c r="E20" s="100"/>
      <c r="F20" s="100"/>
      <c r="G20" s="100"/>
      <c r="H20" s="101">
        <f>SUM(F14)</f>
        <v>5.5</v>
      </c>
      <c r="I20" s="102" t="s">
        <v>49</v>
      </c>
      <c r="J20" s="100"/>
      <c r="K20" s="95"/>
    </row>
    <row r="21" spans="2:11" ht="19.5" customHeight="1">
      <c r="B21" s="90"/>
      <c r="C21" s="98" t="s">
        <v>70</v>
      </c>
      <c r="D21" s="99" t="s">
        <v>74</v>
      </c>
      <c r="E21" s="100"/>
      <c r="F21" s="100"/>
      <c r="G21" s="100"/>
      <c r="H21" s="101">
        <f>SUM(J7)</f>
        <v>7</v>
      </c>
      <c r="I21" s="102" t="s">
        <v>49</v>
      </c>
      <c r="J21" s="100"/>
      <c r="K21" s="95"/>
    </row>
    <row r="22" spans="2:11" ht="18.75" customHeight="1">
      <c r="B22" s="103"/>
      <c r="C22" s="98" t="s">
        <v>70</v>
      </c>
      <c r="D22" s="104" t="s">
        <v>75</v>
      </c>
      <c r="E22" s="105"/>
      <c r="F22" s="105"/>
      <c r="G22" s="105"/>
      <c r="H22" s="106">
        <f>ROUNDDOWN(J14,4)</f>
        <v>1.3056</v>
      </c>
      <c r="I22" s="102" t="s">
        <v>49</v>
      </c>
      <c r="J22" s="105"/>
      <c r="K22" s="103"/>
    </row>
    <row r="23" spans="2:11" ht="18" customHeight="1">
      <c r="B23" s="107"/>
      <c r="C23" s="105"/>
      <c r="D23" s="104"/>
      <c r="E23" s="105"/>
      <c r="F23" s="105"/>
      <c r="G23" s="105"/>
      <c r="H23" s="105"/>
      <c r="I23" s="105"/>
      <c r="J23" s="105"/>
      <c r="K23" s="103"/>
    </row>
    <row r="24" spans="2:11" ht="19.5" customHeight="1">
      <c r="B24" s="103"/>
      <c r="C24" s="103"/>
      <c r="D24" s="108"/>
      <c r="E24" s="103"/>
      <c r="F24" s="103"/>
      <c r="G24" s="103"/>
      <c r="H24" s="109"/>
      <c r="I24" s="103"/>
      <c r="J24" s="103"/>
      <c r="K24" s="103"/>
    </row>
    <row r="25" spans="2:11" ht="19.5" customHeight="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 ht="20.25" customHeight="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 ht="20.25" customHeight="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 ht="20.25" customHeight="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 ht="20.25" customHeight="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 ht="20.25" customHeight="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 ht="21" customHeight="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 ht="21" customHeight="1">
      <c r="B32" s="103"/>
      <c r="C32" s="103"/>
      <c r="D32" s="103"/>
      <c r="E32" s="110"/>
      <c r="F32" s="103"/>
      <c r="G32" s="103"/>
      <c r="H32" s="103"/>
      <c r="I32" s="103"/>
      <c r="J32" s="103"/>
      <c r="K32" s="103"/>
    </row>
    <row r="33" spans="2:11" ht="21" customHeight="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 ht="21" customHeight="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 ht="21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 ht="21" customHeight="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 ht="21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 ht="21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 ht="21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 ht="21" customHeight="1">
      <c r="B40" s="321" t="s">
        <v>76</v>
      </c>
      <c r="C40" s="321"/>
      <c r="D40" s="321"/>
      <c r="E40" s="321"/>
      <c r="F40" s="321"/>
      <c r="G40" s="321"/>
      <c r="H40" s="321"/>
      <c r="I40" s="321"/>
      <c r="J40" s="321"/>
      <c r="K40" s="321"/>
    </row>
    <row r="41" spans="2:11" ht="21.75">
      <c r="B41" s="107"/>
      <c r="C41" s="107" t="s">
        <v>48</v>
      </c>
      <c r="D41" s="107"/>
      <c r="E41" s="107">
        <f>SUM('[6]FACTOR F'!$D$5)</f>
        <v>0</v>
      </c>
      <c r="F41" s="111" t="s">
        <v>49</v>
      </c>
      <c r="G41" s="107" t="s">
        <v>50</v>
      </c>
      <c r="H41" s="112"/>
      <c r="I41" s="107"/>
      <c r="J41" s="107">
        <v>5</v>
      </c>
      <c r="K41" s="111" t="s">
        <v>51</v>
      </c>
    </row>
    <row r="42" spans="2:11" ht="21.75">
      <c r="B42" s="107"/>
      <c r="C42" s="107" t="s">
        <v>52</v>
      </c>
      <c r="D42" s="107"/>
      <c r="E42" s="107">
        <f>SUM('[6]FACTOR F'!$D$6)</f>
        <v>0</v>
      </c>
      <c r="F42" s="111" t="s">
        <v>49</v>
      </c>
      <c r="G42" s="113" t="s">
        <v>53</v>
      </c>
      <c r="H42" s="107"/>
      <c r="I42" s="107"/>
      <c r="J42" s="107">
        <f>SUM('[7]FACTOR F'!$I$6)</f>
        <v>7</v>
      </c>
      <c r="K42" s="114" t="s">
        <v>49</v>
      </c>
    </row>
    <row r="43" spans="2:11" ht="21.75">
      <c r="B43" s="325"/>
      <c r="C43" s="328"/>
      <c r="D43" s="325" t="s">
        <v>55</v>
      </c>
      <c r="E43" s="327"/>
      <c r="F43" s="327"/>
      <c r="G43" s="328"/>
      <c r="H43" s="115"/>
      <c r="I43" s="115"/>
      <c r="J43" s="344" t="s">
        <v>58</v>
      </c>
      <c r="K43" s="345"/>
    </row>
    <row r="44" spans="2:11" ht="21.75">
      <c r="B44" s="329" t="s">
        <v>54</v>
      </c>
      <c r="C44" s="330"/>
      <c r="D44" s="334" t="s">
        <v>49</v>
      </c>
      <c r="E44" s="335"/>
      <c r="F44" s="335"/>
      <c r="G44" s="336"/>
      <c r="H44" s="77" t="s">
        <v>56</v>
      </c>
      <c r="I44" s="77" t="s">
        <v>57</v>
      </c>
      <c r="J44" s="346"/>
      <c r="K44" s="347"/>
    </row>
    <row r="45" spans="2:11" ht="21.75">
      <c r="B45" s="329" t="s">
        <v>47</v>
      </c>
      <c r="C45" s="350"/>
      <c r="D45" s="75" t="s">
        <v>61</v>
      </c>
      <c r="E45" s="74" t="s">
        <v>61</v>
      </c>
      <c r="F45" s="75" t="s">
        <v>61</v>
      </c>
      <c r="G45" s="75" t="s">
        <v>7</v>
      </c>
      <c r="H45" s="77" t="s">
        <v>59</v>
      </c>
      <c r="I45" s="77" t="s">
        <v>60</v>
      </c>
      <c r="J45" s="346"/>
      <c r="K45" s="347"/>
    </row>
    <row r="46" spans="2:11" ht="21.75">
      <c r="B46" s="331"/>
      <c r="C46" s="351"/>
      <c r="D46" s="81" t="s">
        <v>62</v>
      </c>
      <c r="E46" s="82" t="s">
        <v>63</v>
      </c>
      <c r="F46" s="81" t="s">
        <v>64</v>
      </c>
      <c r="G46" s="81" t="s">
        <v>65</v>
      </c>
      <c r="H46" s="81"/>
      <c r="I46" s="83"/>
      <c r="J46" s="348"/>
      <c r="K46" s="349"/>
    </row>
    <row r="47" spans="2:11" ht="21.75">
      <c r="B47" s="116" t="s">
        <v>77</v>
      </c>
      <c r="C47" s="60">
        <v>0.5</v>
      </c>
      <c r="D47" s="117">
        <v>15.6878</v>
      </c>
      <c r="E47" s="95">
        <v>0.8333</v>
      </c>
      <c r="F47" s="118">
        <v>5.5</v>
      </c>
      <c r="G47" s="119">
        <f aca="true" t="shared" si="0" ref="G47:G70">(D47+E47+F47)</f>
        <v>22.0211</v>
      </c>
      <c r="H47" s="117">
        <f aca="true" t="shared" si="1" ref="H47:H70">1+(G47/100)</f>
        <v>1.220211</v>
      </c>
      <c r="I47" s="117">
        <f aca="true" t="shared" si="2" ref="I47:I70">1+($J$42/100)</f>
        <v>1.07</v>
      </c>
      <c r="J47" s="352">
        <f aca="true" t="shared" si="3" ref="J47:J70">(H47*I47)</f>
        <v>1.30562577</v>
      </c>
      <c r="K47" s="353"/>
    </row>
    <row r="48" spans="2:11" ht="21.75">
      <c r="B48" s="120"/>
      <c r="C48" s="90">
        <v>1</v>
      </c>
      <c r="D48" s="117">
        <v>15.4672</v>
      </c>
      <c r="E48" s="95">
        <v>0.8333</v>
      </c>
      <c r="F48" s="118">
        <v>5.5</v>
      </c>
      <c r="G48" s="119">
        <f t="shared" si="0"/>
        <v>21.8005</v>
      </c>
      <c r="H48" s="121">
        <f t="shared" si="1"/>
        <v>1.218005</v>
      </c>
      <c r="I48" s="121">
        <f t="shared" si="2"/>
        <v>1.07</v>
      </c>
      <c r="J48" s="354">
        <f t="shared" si="3"/>
        <v>1.30326535</v>
      </c>
      <c r="K48" s="355"/>
    </row>
    <row r="49" spans="2:11" ht="21.75">
      <c r="B49" s="120"/>
      <c r="C49" s="90">
        <v>2</v>
      </c>
      <c r="D49" s="117">
        <v>15.3236</v>
      </c>
      <c r="E49" s="95">
        <v>0.8333</v>
      </c>
      <c r="F49" s="118">
        <v>5.5</v>
      </c>
      <c r="G49" s="119">
        <f t="shared" si="0"/>
        <v>21.6569</v>
      </c>
      <c r="H49" s="121">
        <f t="shared" si="1"/>
        <v>1.216569</v>
      </c>
      <c r="I49" s="121">
        <f t="shared" si="2"/>
        <v>1.07</v>
      </c>
      <c r="J49" s="354">
        <f t="shared" si="3"/>
        <v>1.30172883</v>
      </c>
      <c r="K49" s="355"/>
    </row>
    <row r="50" spans="2:11" ht="21.75">
      <c r="B50" s="120"/>
      <c r="C50" s="90">
        <v>5</v>
      </c>
      <c r="D50" s="117">
        <v>15.0257</v>
      </c>
      <c r="E50" s="95">
        <v>0.8333</v>
      </c>
      <c r="F50" s="118">
        <v>5.5</v>
      </c>
      <c r="G50" s="119">
        <f t="shared" si="0"/>
        <v>21.359</v>
      </c>
      <c r="H50" s="121">
        <f t="shared" si="1"/>
        <v>1.21359</v>
      </c>
      <c r="I50" s="121">
        <f t="shared" si="2"/>
        <v>1.07</v>
      </c>
      <c r="J50" s="354">
        <f t="shared" si="3"/>
        <v>1.2985413000000001</v>
      </c>
      <c r="K50" s="355"/>
    </row>
    <row r="51" spans="2:11" ht="21.75">
      <c r="B51" s="120"/>
      <c r="C51" s="90">
        <v>10</v>
      </c>
      <c r="D51" s="117">
        <v>14.9669</v>
      </c>
      <c r="E51" s="95">
        <v>0.8333</v>
      </c>
      <c r="F51" s="118">
        <f>'[6]ดอกเบี้ย,กำไร'!G52</f>
        <v>5</v>
      </c>
      <c r="G51" s="119">
        <f t="shared" si="0"/>
        <v>20.8002</v>
      </c>
      <c r="H51" s="121">
        <f t="shared" si="1"/>
        <v>1.208002</v>
      </c>
      <c r="I51" s="121">
        <f t="shared" si="2"/>
        <v>1.07</v>
      </c>
      <c r="J51" s="354">
        <f t="shared" si="3"/>
        <v>1.29256214</v>
      </c>
      <c r="K51" s="355"/>
    </row>
    <row r="52" spans="2:11" ht="21.75">
      <c r="B52" s="120"/>
      <c r="C52" s="90">
        <v>15</v>
      </c>
      <c r="D52" s="117">
        <v>11.7015</v>
      </c>
      <c r="E52" s="95">
        <v>0.8333</v>
      </c>
      <c r="F52" s="118">
        <f>'[6]ดอกเบี้ย,กำไร'!G53</f>
        <v>5</v>
      </c>
      <c r="G52" s="119">
        <f t="shared" si="0"/>
        <v>17.534799999999997</v>
      </c>
      <c r="H52" s="121">
        <f t="shared" si="1"/>
        <v>1.175348</v>
      </c>
      <c r="I52" s="121">
        <f t="shared" si="2"/>
        <v>1.07</v>
      </c>
      <c r="J52" s="354">
        <f t="shared" si="3"/>
        <v>1.25762236</v>
      </c>
      <c r="K52" s="355"/>
    </row>
    <row r="53" spans="2:11" ht="21.75">
      <c r="B53" s="120"/>
      <c r="C53" s="90">
        <v>20</v>
      </c>
      <c r="D53" s="117">
        <v>10.99</v>
      </c>
      <c r="E53" s="95">
        <v>0.8333</v>
      </c>
      <c r="F53" s="118">
        <f>'[6]ดอกเบี้ย,กำไร'!G54</f>
        <v>5</v>
      </c>
      <c r="G53" s="119">
        <f t="shared" si="0"/>
        <v>16.8233</v>
      </c>
      <c r="H53" s="121">
        <f t="shared" si="1"/>
        <v>1.168233</v>
      </c>
      <c r="I53" s="121">
        <f t="shared" si="2"/>
        <v>1.07</v>
      </c>
      <c r="J53" s="354">
        <f t="shared" si="3"/>
        <v>1.2500093100000003</v>
      </c>
      <c r="K53" s="355"/>
    </row>
    <row r="54" spans="2:26" ht="21" customHeight="1">
      <c r="B54" s="120"/>
      <c r="C54" s="90">
        <v>25</v>
      </c>
      <c r="D54" s="117">
        <v>8.9691</v>
      </c>
      <c r="E54" s="95">
        <v>0.8333</v>
      </c>
      <c r="F54" s="118">
        <f>'[6]ดอกเบี้ย,กำไร'!G55</f>
        <v>4.5</v>
      </c>
      <c r="G54" s="119">
        <f t="shared" si="0"/>
        <v>14.302399999999999</v>
      </c>
      <c r="H54" s="121">
        <f t="shared" si="1"/>
        <v>1.143024</v>
      </c>
      <c r="I54" s="121">
        <f t="shared" si="2"/>
        <v>1.07</v>
      </c>
      <c r="J54" s="354">
        <f t="shared" si="3"/>
        <v>1.2230356800000002</v>
      </c>
      <c r="K54" s="355"/>
      <c r="Z54" s="93"/>
    </row>
    <row r="55" spans="2:26" ht="21" customHeight="1">
      <c r="B55" s="120"/>
      <c r="C55" s="90">
        <v>30</v>
      </c>
      <c r="D55" s="117">
        <v>8.1867</v>
      </c>
      <c r="E55" s="95">
        <v>0.8333</v>
      </c>
      <c r="F55" s="118">
        <f>'[6]ดอกเบี้ย,กำไร'!G56</f>
        <v>4.5</v>
      </c>
      <c r="G55" s="119">
        <f t="shared" si="0"/>
        <v>13.52</v>
      </c>
      <c r="H55" s="121">
        <f t="shared" si="1"/>
        <v>1.1352</v>
      </c>
      <c r="I55" s="121">
        <f t="shared" si="2"/>
        <v>1.07</v>
      </c>
      <c r="J55" s="354">
        <f t="shared" si="3"/>
        <v>1.214664</v>
      </c>
      <c r="K55" s="355"/>
      <c r="Z55" s="93"/>
    </row>
    <row r="56" spans="2:11" ht="21" customHeight="1">
      <c r="B56" s="120"/>
      <c r="C56" s="90">
        <f aca="true" t="shared" si="4" ref="C56:C62">C55+10</f>
        <v>40</v>
      </c>
      <c r="D56" s="117">
        <v>8.1502</v>
      </c>
      <c r="E56" s="95">
        <v>0.8333</v>
      </c>
      <c r="F56" s="118">
        <f>'[6]ดอกเบี้ย,กำไร'!G57</f>
        <v>4.5</v>
      </c>
      <c r="G56" s="119">
        <f t="shared" si="0"/>
        <v>13.4835</v>
      </c>
      <c r="H56" s="121">
        <f t="shared" si="1"/>
        <v>1.134835</v>
      </c>
      <c r="I56" s="121">
        <f t="shared" si="2"/>
        <v>1.07</v>
      </c>
      <c r="J56" s="354">
        <f t="shared" si="3"/>
        <v>1.21427345</v>
      </c>
      <c r="K56" s="355"/>
    </row>
    <row r="57" spans="2:11" ht="21" customHeight="1">
      <c r="B57" s="120"/>
      <c r="C57" s="90">
        <f t="shared" si="4"/>
        <v>50</v>
      </c>
      <c r="D57" s="117">
        <v>8.1389</v>
      </c>
      <c r="E57" s="95">
        <v>0.8333</v>
      </c>
      <c r="F57" s="118">
        <f>'[6]ดอกเบี้ย,กำไร'!G58</f>
        <v>4.5</v>
      </c>
      <c r="G57" s="119">
        <f t="shared" si="0"/>
        <v>13.472199999999999</v>
      </c>
      <c r="H57" s="121">
        <f t="shared" si="1"/>
        <v>1.134722</v>
      </c>
      <c r="I57" s="121">
        <f t="shared" si="2"/>
        <v>1.07</v>
      </c>
      <c r="J57" s="354">
        <f t="shared" si="3"/>
        <v>1.2141525400000002</v>
      </c>
      <c r="K57" s="355"/>
    </row>
    <row r="58" spans="2:11" ht="21" customHeight="1">
      <c r="B58" s="120"/>
      <c r="C58" s="90">
        <f t="shared" si="4"/>
        <v>60</v>
      </c>
      <c r="D58" s="117">
        <v>7.7222</v>
      </c>
      <c r="E58" s="95">
        <v>0.8333</v>
      </c>
      <c r="F58" s="118">
        <f>'[6]ดอกเบี้ย,กำไร'!G59</f>
        <v>4</v>
      </c>
      <c r="G58" s="119">
        <f t="shared" si="0"/>
        <v>12.5555</v>
      </c>
      <c r="H58" s="121">
        <f t="shared" si="1"/>
        <v>1.125555</v>
      </c>
      <c r="I58" s="121">
        <f t="shared" si="2"/>
        <v>1.07</v>
      </c>
      <c r="J58" s="354">
        <f t="shared" si="3"/>
        <v>1.20434385</v>
      </c>
      <c r="K58" s="355"/>
    </row>
    <row r="59" spans="2:11" ht="21" customHeight="1">
      <c r="B59" s="120"/>
      <c r="C59" s="90">
        <f t="shared" si="4"/>
        <v>70</v>
      </c>
      <c r="D59" s="117">
        <v>7.6191</v>
      </c>
      <c r="E59" s="95">
        <v>0.8333</v>
      </c>
      <c r="F59" s="118">
        <f>'[6]ดอกเบี้ย,กำไร'!G60</f>
        <v>4</v>
      </c>
      <c r="G59" s="119">
        <f t="shared" si="0"/>
        <v>12.4524</v>
      </c>
      <c r="H59" s="121">
        <f t="shared" si="1"/>
        <v>1.124524</v>
      </c>
      <c r="I59" s="121">
        <f t="shared" si="2"/>
        <v>1.07</v>
      </c>
      <c r="J59" s="354">
        <f t="shared" si="3"/>
        <v>1.2032406800000002</v>
      </c>
      <c r="K59" s="355"/>
    </row>
    <row r="60" spans="2:11" ht="21.75" customHeight="1">
      <c r="B60" s="120"/>
      <c r="C60" s="90">
        <f t="shared" si="4"/>
        <v>80</v>
      </c>
      <c r="D60" s="117">
        <v>7.6191</v>
      </c>
      <c r="E60" s="95">
        <v>0.8333</v>
      </c>
      <c r="F60" s="118">
        <f>'[6]ดอกเบี้ย,กำไร'!G61</f>
        <v>4</v>
      </c>
      <c r="G60" s="119">
        <f t="shared" si="0"/>
        <v>12.4524</v>
      </c>
      <c r="H60" s="121">
        <f t="shared" si="1"/>
        <v>1.124524</v>
      </c>
      <c r="I60" s="121">
        <f t="shared" si="2"/>
        <v>1.07</v>
      </c>
      <c r="J60" s="354">
        <f t="shared" si="3"/>
        <v>1.2032406800000002</v>
      </c>
      <c r="K60" s="355"/>
    </row>
    <row r="61" spans="2:11" ht="21.75" customHeight="1">
      <c r="B61" s="120"/>
      <c r="C61" s="90">
        <f t="shared" si="4"/>
        <v>90</v>
      </c>
      <c r="D61" s="117">
        <v>7.6108</v>
      </c>
      <c r="E61" s="95">
        <v>0.8333</v>
      </c>
      <c r="F61" s="118">
        <f>'[6]ดอกเบี้ย,กำไร'!G62</f>
        <v>4</v>
      </c>
      <c r="G61" s="119">
        <f t="shared" si="0"/>
        <v>12.4441</v>
      </c>
      <c r="H61" s="121">
        <f t="shared" si="1"/>
        <v>1.124441</v>
      </c>
      <c r="I61" s="121">
        <f t="shared" si="2"/>
        <v>1.07</v>
      </c>
      <c r="J61" s="354">
        <f t="shared" si="3"/>
        <v>1.2031518700000001</v>
      </c>
      <c r="K61" s="355"/>
    </row>
    <row r="62" spans="2:11" ht="21.75" customHeight="1">
      <c r="B62" s="120"/>
      <c r="C62" s="90">
        <f t="shared" si="4"/>
        <v>100</v>
      </c>
      <c r="D62" s="117">
        <v>7.6108</v>
      </c>
      <c r="E62" s="95">
        <v>0.8333</v>
      </c>
      <c r="F62" s="118">
        <f>'[6]ดอกเบี้ย,กำไร'!G63</f>
        <v>4</v>
      </c>
      <c r="G62" s="119">
        <f t="shared" si="0"/>
        <v>12.4441</v>
      </c>
      <c r="H62" s="121">
        <f t="shared" si="1"/>
        <v>1.124441</v>
      </c>
      <c r="I62" s="121">
        <f t="shared" si="2"/>
        <v>1.07</v>
      </c>
      <c r="J62" s="354">
        <f t="shared" si="3"/>
        <v>1.2031518700000001</v>
      </c>
      <c r="K62" s="355"/>
    </row>
    <row r="63" spans="2:11" ht="21.75" customHeight="1">
      <c r="B63" s="120"/>
      <c r="C63" s="90">
        <v>150</v>
      </c>
      <c r="D63" s="117">
        <v>7.3615</v>
      </c>
      <c r="E63" s="95">
        <v>0.8333</v>
      </c>
      <c r="F63" s="118">
        <f>'[6]ดอกเบี้ย,กำไร'!G64</f>
        <v>4</v>
      </c>
      <c r="G63" s="119">
        <f t="shared" si="0"/>
        <v>12.1948</v>
      </c>
      <c r="H63" s="121">
        <f t="shared" si="1"/>
        <v>1.121948</v>
      </c>
      <c r="I63" s="121">
        <f t="shared" si="2"/>
        <v>1.07</v>
      </c>
      <c r="J63" s="354">
        <f t="shared" si="3"/>
        <v>1.20048436</v>
      </c>
      <c r="K63" s="355"/>
    </row>
    <row r="64" spans="2:11" ht="21.75" customHeight="1">
      <c r="B64" s="120"/>
      <c r="C64" s="90">
        <v>200</v>
      </c>
      <c r="D64" s="117">
        <v>7.3632</v>
      </c>
      <c r="E64" s="95">
        <v>0.8333</v>
      </c>
      <c r="F64" s="118">
        <f>'[6]ดอกเบี้ย,กำไร'!G65</f>
        <v>4</v>
      </c>
      <c r="G64" s="119">
        <f t="shared" si="0"/>
        <v>12.1965</v>
      </c>
      <c r="H64" s="121">
        <f t="shared" si="1"/>
        <v>1.121965</v>
      </c>
      <c r="I64" s="121">
        <f t="shared" si="2"/>
        <v>1.07</v>
      </c>
      <c r="J64" s="354">
        <f t="shared" si="3"/>
        <v>1.2005025500000002</v>
      </c>
      <c r="K64" s="355"/>
    </row>
    <row r="65" spans="2:11" ht="21.75">
      <c r="B65" s="120"/>
      <c r="C65" s="90">
        <v>250</v>
      </c>
      <c r="D65" s="117">
        <v>7.2751</v>
      </c>
      <c r="E65" s="95">
        <v>0.8333</v>
      </c>
      <c r="F65" s="118">
        <f>'[6]ดอกเบี้ย,กำไร'!G66</f>
        <v>4</v>
      </c>
      <c r="G65" s="119">
        <f t="shared" si="0"/>
        <v>12.1084</v>
      </c>
      <c r="H65" s="121">
        <f t="shared" si="1"/>
        <v>1.121084</v>
      </c>
      <c r="I65" s="121">
        <f t="shared" si="2"/>
        <v>1.07</v>
      </c>
      <c r="J65" s="354">
        <f t="shared" si="3"/>
        <v>1.19955988</v>
      </c>
      <c r="K65" s="355"/>
    </row>
    <row r="66" spans="2:11" ht="21.75">
      <c r="B66" s="120"/>
      <c r="C66" s="90">
        <v>300</v>
      </c>
      <c r="D66" s="117">
        <v>7.1959</v>
      </c>
      <c r="E66" s="95">
        <v>0.8333</v>
      </c>
      <c r="F66" s="118">
        <f>'[6]ดอกเบี้ย,กำไร'!G67</f>
        <v>3.5</v>
      </c>
      <c r="G66" s="119">
        <f t="shared" si="0"/>
        <v>11.5292</v>
      </c>
      <c r="H66" s="121">
        <f t="shared" si="1"/>
        <v>1.115292</v>
      </c>
      <c r="I66" s="121">
        <f t="shared" si="2"/>
        <v>1.07</v>
      </c>
      <c r="J66" s="354">
        <f t="shared" si="3"/>
        <v>1.19336244</v>
      </c>
      <c r="K66" s="355"/>
    </row>
    <row r="67" spans="2:11" ht="21.75">
      <c r="B67" s="120"/>
      <c r="C67" s="90">
        <v>350</v>
      </c>
      <c r="D67" s="117">
        <v>6.3974</v>
      </c>
      <c r="E67" s="95">
        <v>0.8333</v>
      </c>
      <c r="F67" s="118">
        <f>'[6]ดอกเบี้ย,กำไร'!G68</f>
        <v>3.5</v>
      </c>
      <c r="G67" s="119">
        <f t="shared" si="0"/>
        <v>10.7307</v>
      </c>
      <c r="H67" s="121">
        <f t="shared" si="1"/>
        <v>1.107307</v>
      </c>
      <c r="I67" s="121">
        <f t="shared" si="2"/>
        <v>1.07</v>
      </c>
      <c r="J67" s="354">
        <f t="shared" si="3"/>
        <v>1.18481849</v>
      </c>
      <c r="K67" s="355"/>
    </row>
    <row r="68" spans="2:11" ht="21.75">
      <c r="B68" s="120"/>
      <c r="C68" s="90">
        <v>400</v>
      </c>
      <c r="D68" s="117">
        <v>6.322</v>
      </c>
      <c r="E68" s="95">
        <v>0.8333</v>
      </c>
      <c r="F68" s="118">
        <f>'[6]ดอกเบี้ย,กำไร'!G69</f>
        <v>3.5</v>
      </c>
      <c r="G68" s="119">
        <f t="shared" si="0"/>
        <v>10.6553</v>
      </c>
      <c r="H68" s="121">
        <f t="shared" si="1"/>
        <v>1.106553</v>
      </c>
      <c r="I68" s="121">
        <f t="shared" si="2"/>
        <v>1.07</v>
      </c>
      <c r="J68" s="354">
        <f t="shared" si="3"/>
        <v>1.18401171</v>
      </c>
      <c r="K68" s="355"/>
    </row>
    <row r="69" spans="2:11" ht="21.75">
      <c r="B69" s="120"/>
      <c r="C69" s="90">
        <v>500</v>
      </c>
      <c r="D69" s="117">
        <v>6.2743</v>
      </c>
      <c r="E69" s="95">
        <v>0.8333</v>
      </c>
      <c r="F69" s="118">
        <f>'[6]ดอกเบี้ย,กำไร'!G70</f>
        <v>3.5</v>
      </c>
      <c r="G69" s="119">
        <f t="shared" si="0"/>
        <v>10.607600000000001</v>
      </c>
      <c r="H69" s="121">
        <f t="shared" si="1"/>
        <v>1.106076</v>
      </c>
      <c r="I69" s="121">
        <f t="shared" si="2"/>
        <v>1.07</v>
      </c>
      <c r="J69" s="354">
        <f t="shared" si="3"/>
        <v>1.1835013200000002</v>
      </c>
      <c r="K69" s="355"/>
    </row>
    <row r="70" spans="2:11" ht="21.75">
      <c r="B70" s="122" t="s">
        <v>78</v>
      </c>
      <c r="C70" s="123">
        <v>500</v>
      </c>
      <c r="D70" s="85">
        <v>5.6692</v>
      </c>
      <c r="E70" s="95">
        <v>0.8333</v>
      </c>
      <c r="F70" s="124">
        <f>'[6]ดอกเบี้ย,กำไร'!G71</f>
        <v>3.5</v>
      </c>
      <c r="G70" s="85">
        <f t="shared" si="0"/>
        <v>10.002500000000001</v>
      </c>
      <c r="H70" s="125">
        <f t="shared" si="1"/>
        <v>1.100025</v>
      </c>
      <c r="I70" s="125">
        <f t="shared" si="2"/>
        <v>1.07</v>
      </c>
      <c r="J70" s="358">
        <f t="shared" si="3"/>
        <v>1.17702675</v>
      </c>
      <c r="K70" s="359"/>
    </row>
    <row r="71" spans="2:11" ht="21.75">
      <c r="B71" s="356" t="s">
        <v>32</v>
      </c>
      <c r="C71" s="356"/>
      <c r="D71" s="108" t="s">
        <v>79</v>
      </c>
      <c r="E71" s="126"/>
      <c r="F71" s="126"/>
      <c r="G71" s="126"/>
      <c r="H71" s="126"/>
      <c r="I71" s="126"/>
      <c r="J71" s="127"/>
      <c r="K71" s="126"/>
    </row>
    <row r="72" spans="2:11" ht="21.75">
      <c r="B72" s="103"/>
      <c r="C72" s="103"/>
      <c r="D72" s="128" t="s">
        <v>80</v>
      </c>
      <c r="E72" s="129"/>
      <c r="F72" s="129"/>
      <c r="G72" s="129"/>
      <c r="H72" s="129"/>
      <c r="I72" s="129"/>
      <c r="J72" s="129"/>
      <c r="K72" s="129"/>
    </row>
    <row r="73" spans="2:11" ht="21.75">
      <c r="B73" s="103"/>
      <c r="C73" s="129"/>
      <c r="D73" s="129"/>
      <c r="E73" s="129"/>
      <c r="F73" s="129"/>
      <c r="G73" s="129"/>
      <c r="H73" s="129"/>
      <c r="I73" s="129"/>
      <c r="J73" s="129"/>
      <c r="K73" s="129"/>
    </row>
    <row r="74" spans="2:11" ht="21.75">
      <c r="B74" s="90"/>
      <c r="C74" s="130"/>
      <c r="D74" s="95"/>
      <c r="E74" s="95"/>
      <c r="F74" s="95"/>
      <c r="G74" s="95"/>
      <c r="H74" s="95"/>
      <c r="I74" s="95"/>
      <c r="J74" s="357" t="s">
        <v>81</v>
      </c>
      <c r="K74" s="357"/>
    </row>
    <row r="110" spans="2:11" ht="21.7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2:11" ht="21.75"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2:11" ht="21.7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 ht="21.7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2:11" ht="21.75"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</row>
  </sheetData>
  <sheetProtection selectLockedCells="1" selectUnlockedCells="1"/>
  <mergeCells count="49">
    <mergeCell ref="B71:C71"/>
    <mergeCell ref="J74:K74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B43:C43"/>
    <mergeCell ref="D43:G43"/>
    <mergeCell ref="J43:K46"/>
    <mergeCell ref="B44:C44"/>
    <mergeCell ref="D44:G44"/>
    <mergeCell ref="B45:C45"/>
    <mergeCell ref="B46:C46"/>
    <mergeCell ref="B11:C11"/>
    <mergeCell ref="J12:K12"/>
    <mergeCell ref="J13:K13"/>
    <mergeCell ref="J14:K14"/>
    <mergeCell ref="J16:K16"/>
    <mergeCell ref="B40:K40"/>
    <mergeCell ref="B1:K1"/>
    <mergeCell ref="B2:K2"/>
    <mergeCell ref="B3:K3"/>
    <mergeCell ref="B5:D5"/>
    <mergeCell ref="B8:C8"/>
    <mergeCell ref="D8:G8"/>
    <mergeCell ref="J8:K11"/>
    <mergeCell ref="B9:C9"/>
    <mergeCell ref="D9:G9"/>
    <mergeCell ref="B10:C10"/>
  </mergeCells>
  <printOptions/>
  <pageMargins left="0.51" right="0.18" top="0.71" bottom="0.79" header="0.1968503937007874" footer="0.44"/>
  <pageSetup horizontalDpi="600" verticalDpi="600" orientation="portrait" paperSize="9" scale="91" r:id="rId1"/>
  <headerFooter alignWithMargins="0">
    <oddHeader>&amp;L&amp;"DilleniaUPC,ธรรมดา"ตารางคำนวณค่า FACTOR F&amp;R&amp;"DilleniaUPC,ธรรมดา"หน้าที่ : &amp;P/&amp;N</oddHeader>
  </headerFooter>
  <rowBreaks count="1" manualBreakCount="1">
    <brk id="3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2023-07-19T01:18:34Z</cp:lastPrinted>
  <dcterms:created xsi:type="dcterms:W3CDTF">2011-03-23T01:55:37Z</dcterms:created>
  <dcterms:modified xsi:type="dcterms:W3CDTF">2023-07-25T10:11:40Z</dcterms:modified>
  <cp:category/>
  <cp:version/>
  <cp:contentType/>
  <cp:contentStatus/>
</cp:coreProperties>
</file>